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EstaPasta_de_trabalho" defaultThemeVersion="164011"/>
  <mc:AlternateContent xmlns:mc="http://schemas.openxmlformats.org/markup-compatibility/2006">
    <mc:Choice Requires="x15">
      <x15ac:absPath xmlns:x15ac="http://schemas.microsoft.com/office/spreadsheetml/2010/11/ac" url="C:\Users\renatoja\OneDrive - Cielo\Documentos\Trainee\Projeto Social - Sustentabilidade\"/>
    </mc:Choice>
  </mc:AlternateContent>
  <bookViews>
    <workbookView xWindow="0" yWindow="0" windowWidth="20490" windowHeight="7320"/>
  </bookViews>
  <sheets>
    <sheet name="Projeção" sheetId="14" r:id="rId1"/>
    <sheet name="Fluxo de Caixa" sheetId="15" r:id="rId2"/>
    <sheet name="Custo do funcionário" sheetId="10" state="hidden" r:id="rId3"/>
  </sheets>
  <definedNames>
    <definedName name="ajuda" localSheetId="1">#REF!</definedName>
    <definedName name="ajuda" localSheetId="0">#REF!</definedName>
    <definedName name="ajud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15" l="1"/>
  <c r="N10" i="15" s="1"/>
  <c r="M9" i="15"/>
  <c r="M10" i="15" s="1"/>
  <c r="L9" i="15"/>
  <c r="L10" i="15" s="1"/>
  <c r="K9" i="15"/>
  <c r="K10" i="15" s="1"/>
  <c r="J9" i="15"/>
  <c r="J10" i="15" s="1"/>
  <c r="I9" i="15"/>
  <c r="I10" i="15" s="1"/>
  <c r="H9" i="15"/>
  <c r="H10" i="15" s="1"/>
  <c r="G9" i="15"/>
  <c r="G10" i="15" s="1"/>
  <c r="F9" i="15"/>
  <c r="F10" i="15" s="1"/>
  <c r="E9" i="15"/>
  <c r="E10" i="15" s="1"/>
  <c r="D9" i="15"/>
  <c r="D10" i="15" s="1"/>
  <c r="C9" i="15"/>
  <c r="C10" i="15" s="1"/>
  <c r="C23" i="14"/>
  <c r="N13" i="15" s="1"/>
  <c r="G20" i="14"/>
  <c r="M12" i="15" s="1"/>
  <c r="C13" i="14"/>
  <c r="N14" i="15" s="1"/>
  <c r="K13" i="15" l="1"/>
  <c r="C12" i="15"/>
  <c r="G12" i="15"/>
  <c r="K12" i="15"/>
  <c r="D13" i="15"/>
  <c r="H13" i="15"/>
  <c r="L13" i="15"/>
  <c r="C13" i="15"/>
  <c r="D12" i="15"/>
  <c r="H12" i="15"/>
  <c r="L12" i="15"/>
  <c r="E13" i="15"/>
  <c r="I13" i="15"/>
  <c r="M13" i="15"/>
  <c r="F12" i="15"/>
  <c r="J12" i="15"/>
  <c r="N12" i="15"/>
  <c r="N15" i="15" s="1"/>
  <c r="N16" i="15" s="1"/>
  <c r="G13" i="15"/>
  <c r="E12" i="15"/>
  <c r="I12" i="15"/>
  <c r="F13" i="15"/>
  <c r="J13" i="15"/>
  <c r="C14" i="15"/>
  <c r="G14" i="15"/>
  <c r="K14" i="15"/>
  <c r="D14" i="15"/>
  <c r="H14" i="15"/>
  <c r="H15" i="15" s="1"/>
  <c r="H16" i="15" s="1"/>
  <c r="L14" i="15"/>
  <c r="L15" i="15" s="1"/>
  <c r="L16" i="15" s="1"/>
  <c r="E14" i="15"/>
  <c r="I14" i="15"/>
  <c r="M14" i="15"/>
  <c r="M15" i="15" s="1"/>
  <c r="M16" i="15" s="1"/>
  <c r="F14" i="15"/>
  <c r="J14" i="15"/>
  <c r="G15" i="15" l="1"/>
  <c r="G16" i="15" s="1"/>
  <c r="I15" i="15"/>
  <c r="I16" i="15" s="1"/>
  <c r="C15" i="15"/>
  <c r="C16" i="15" s="1"/>
  <c r="C28" i="14" s="1"/>
  <c r="J15" i="15"/>
  <c r="J16" i="15" s="1"/>
  <c r="D15" i="15"/>
  <c r="D16" i="15" s="1"/>
  <c r="D17" i="15" s="1"/>
  <c r="F15" i="15"/>
  <c r="F16" i="15" s="1"/>
  <c r="E15" i="15"/>
  <c r="E16" i="15" s="1"/>
  <c r="K15" i="15"/>
  <c r="K16" i="15" s="1"/>
  <c r="E17" i="15" l="1"/>
  <c r="F17" i="15" s="1"/>
  <c r="G17" i="15" s="1"/>
  <c r="H17" i="15" s="1"/>
  <c r="I17" i="15" s="1"/>
  <c r="J17" i="15" s="1"/>
  <c r="K17" i="15" s="1"/>
  <c r="L17" i="15" s="1"/>
  <c r="M17" i="15" s="1"/>
  <c r="N17" i="15" s="1"/>
  <c r="E28" i="14" s="1"/>
  <c r="Y9" i="10" l="1"/>
  <c r="Y10" i="10"/>
  <c r="Y11" i="10"/>
  <c r="Y12" i="10"/>
  <c r="Y13" i="10"/>
  <c r="Y14" i="10"/>
  <c r="Y15" i="10"/>
  <c r="Y16" i="10"/>
  <c r="Y17" i="10"/>
  <c r="Y18" i="10"/>
  <c r="Y19" i="10"/>
  <c r="AA9" i="10"/>
  <c r="AA10" i="10"/>
  <c r="AA11" i="10"/>
  <c r="AA12" i="10"/>
  <c r="AA13" i="10"/>
  <c r="AA14" i="10"/>
  <c r="AA15" i="10"/>
  <c r="AA16" i="10"/>
  <c r="AA17" i="10"/>
  <c r="AA18" i="10"/>
  <c r="AA19" i="10"/>
  <c r="Z9" i="10"/>
  <c r="Z10" i="10"/>
  <c r="Z11" i="10"/>
  <c r="Z12" i="10"/>
  <c r="Z13" i="10"/>
  <c r="Z14" i="10"/>
  <c r="Z15" i="10"/>
  <c r="Z16" i="10"/>
  <c r="Z17" i="10"/>
  <c r="Z18" i="10"/>
  <c r="Z19" i="10"/>
  <c r="X6" i="10"/>
  <c r="X7" i="10"/>
  <c r="X8" i="10"/>
  <c r="X9" i="10"/>
  <c r="X10" i="10"/>
  <c r="X11" i="10"/>
  <c r="X12" i="10"/>
  <c r="X13" i="10"/>
  <c r="X14" i="10"/>
  <c r="X15" i="10"/>
  <c r="X16" i="10"/>
  <c r="X17" i="10"/>
  <c r="X18" i="10"/>
  <c r="X19" i="10"/>
  <c r="D20" i="10"/>
  <c r="D15" i="10"/>
  <c r="D13" i="10"/>
  <c r="D18" i="10" s="1"/>
  <c r="D12" i="10"/>
  <c r="D8" i="10"/>
  <c r="D16" i="10" l="1"/>
  <c r="D19" i="10" s="1"/>
  <c r="D14" i="10"/>
  <c r="R19" i="10"/>
  <c r="Q19" i="10"/>
  <c r="S19" i="10" s="1"/>
  <c r="V19" i="10" s="1"/>
  <c r="P19" i="10"/>
  <c r="L19" i="10"/>
  <c r="R18" i="10"/>
  <c r="Q18" i="10"/>
  <c r="S18" i="10" s="1"/>
  <c r="V18" i="10" s="1"/>
  <c r="P18" i="10"/>
  <c r="L18" i="10"/>
  <c r="R17" i="10"/>
  <c r="Q17" i="10"/>
  <c r="S17" i="10" s="1"/>
  <c r="V17" i="10" s="1"/>
  <c r="P17" i="10"/>
  <c r="L17" i="10"/>
  <c r="R16" i="10"/>
  <c r="Q16" i="10"/>
  <c r="S16" i="10" s="1"/>
  <c r="V16" i="10" s="1"/>
  <c r="P16" i="10"/>
  <c r="L16" i="10"/>
  <c r="R15" i="10"/>
  <c r="Q15" i="10"/>
  <c r="S15" i="10" s="1"/>
  <c r="V15" i="10" s="1"/>
  <c r="P15" i="10"/>
  <c r="L15" i="10"/>
  <c r="R14" i="10"/>
  <c r="Q14" i="10"/>
  <c r="S14" i="10" s="1"/>
  <c r="V14" i="10" s="1"/>
  <c r="P14" i="10"/>
  <c r="L14" i="10"/>
  <c r="R13" i="10"/>
  <c r="Q13" i="10"/>
  <c r="S13" i="10" s="1"/>
  <c r="V13" i="10" s="1"/>
  <c r="P13" i="10"/>
  <c r="L13" i="10"/>
  <c r="R12" i="10"/>
  <c r="Q12" i="10"/>
  <c r="S12" i="10" s="1"/>
  <c r="V12" i="10" s="1"/>
  <c r="P12" i="10"/>
  <c r="L12" i="10"/>
  <c r="R11" i="10"/>
  <c r="Q11" i="10"/>
  <c r="S11" i="10" s="1"/>
  <c r="V11" i="10" s="1"/>
  <c r="P11" i="10"/>
  <c r="L11" i="10"/>
  <c r="R10" i="10"/>
  <c r="Q10" i="10"/>
  <c r="S10" i="10" s="1"/>
  <c r="V10" i="10" s="1"/>
  <c r="P10" i="10"/>
  <c r="L10" i="10"/>
  <c r="R9" i="10"/>
  <c r="Q9" i="10"/>
  <c r="S9" i="10" s="1"/>
  <c r="P9" i="10"/>
  <c r="L9" i="10"/>
  <c r="Q8" i="10"/>
  <c r="S8" i="10" s="1"/>
  <c r="V8" i="10" s="1"/>
  <c r="P8" i="10"/>
  <c r="L8" i="10"/>
  <c r="Q7" i="10"/>
  <c r="S7" i="10" s="1"/>
  <c r="V7" i="10" s="1"/>
  <c r="P7" i="10"/>
  <c r="L7" i="10"/>
  <c r="Q6" i="10"/>
  <c r="P6" i="10"/>
  <c r="L6" i="10"/>
  <c r="T9" i="10" l="1"/>
  <c r="V9" i="10"/>
  <c r="R7" i="10"/>
  <c r="D17" i="10"/>
  <c r="D21" i="10" s="1"/>
  <c r="E21" i="10" s="1"/>
  <c r="R8" i="10"/>
  <c r="T16" i="10"/>
  <c r="T14" i="10"/>
  <c r="T15" i="10"/>
  <c r="T10" i="10"/>
  <c r="T11" i="10"/>
  <c r="T12" i="10"/>
  <c r="T13" i="10"/>
  <c r="T18" i="10"/>
  <c r="T19" i="10"/>
  <c r="T17" i="10"/>
  <c r="R6" i="10"/>
  <c r="S6" i="10"/>
  <c r="V6" i="10" s="1"/>
  <c r="T7" i="10"/>
  <c r="T8" i="10"/>
  <c r="U15" i="10" l="1"/>
  <c r="W15" i="10"/>
  <c r="W8" i="10"/>
  <c r="U8" i="10"/>
  <c r="U17" i="10"/>
  <c r="W17" i="10"/>
  <c r="W12" i="10"/>
  <c r="U12" i="10"/>
  <c r="U14" i="10"/>
  <c r="W14" i="10"/>
  <c r="U7" i="10"/>
  <c r="Z7" i="10" s="1"/>
  <c r="AA7" i="10" s="1"/>
  <c r="W7" i="10"/>
  <c r="U19" i="10"/>
  <c r="W19" i="10"/>
  <c r="U11" i="10"/>
  <c r="W11" i="10"/>
  <c r="W16" i="10"/>
  <c r="U16" i="10"/>
  <c r="U13" i="10"/>
  <c r="W13" i="10"/>
  <c r="U18" i="10"/>
  <c r="W18" i="10"/>
  <c r="U10" i="10"/>
  <c r="W10" i="10"/>
  <c r="U9" i="10"/>
  <c r="W9" i="10"/>
  <c r="T6" i="10"/>
  <c r="W6" i="10" s="1"/>
  <c r="Z8" i="10" l="1"/>
  <c r="AA8" i="10" s="1"/>
  <c r="Y7" i="10"/>
  <c r="Y8" i="10"/>
  <c r="U6" i="10"/>
  <c r="Y6" i="10" s="1"/>
  <c r="Z6" i="10" l="1"/>
  <c r="AA6" i="10" s="1"/>
</calcChain>
</file>

<file path=xl/sharedStrings.xml><?xml version="1.0" encoding="utf-8"?>
<sst xmlns="http://schemas.openxmlformats.org/spreadsheetml/2006/main" count="98" uniqueCount="80">
  <si>
    <t>Tipo de negócio</t>
  </si>
  <si>
    <t>Quantidade</t>
  </si>
  <si>
    <t>Empresa Optante pelo Simples Nacional</t>
  </si>
  <si>
    <t>Funcionário</t>
  </si>
  <si>
    <t>Salário Bruto</t>
  </si>
  <si>
    <t>Vale Transporte</t>
  </si>
  <si>
    <t>Desconto no VT</t>
  </si>
  <si>
    <t>Vale Refeição</t>
  </si>
  <si>
    <t>Plano de Saúde</t>
  </si>
  <si>
    <t>Outros Benefícios</t>
  </si>
  <si>
    <t>FGTS</t>
  </si>
  <si>
    <t>13º Salário</t>
  </si>
  <si>
    <t>13º Salário - FGTS</t>
  </si>
  <si>
    <t>Férias</t>
  </si>
  <si>
    <t>1/3 Férias</t>
  </si>
  <si>
    <t>Férias - FGTS</t>
  </si>
  <si>
    <t>1/3 Férias - FGTS</t>
  </si>
  <si>
    <t>Total</t>
  </si>
  <si>
    <t>Custo Total</t>
  </si>
  <si>
    <t>Analista</t>
  </si>
  <si>
    <t>Gerente</t>
  </si>
  <si>
    <t>Desconto Vale Transporte</t>
  </si>
  <si>
    <t>Diretor</t>
  </si>
  <si>
    <t>Abono Pecuniário</t>
  </si>
  <si>
    <t>INSS</t>
  </si>
  <si>
    <t>Custo por funcionário</t>
  </si>
  <si>
    <t>Custo Adicional</t>
  </si>
  <si>
    <t>Ajuda</t>
  </si>
  <si>
    <t>CUSTOS FIXOS</t>
  </si>
  <si>
    <t>P: O que são "Outros em Custos Fixos"?</t>
  </si>
  <si>
    <t>Prestação de Serviços</t>
  </si>
  <si>
    <t>Aluguel</t>
  </si>
  <si>
    <t>Internet</t>
  </si>
  <si>
    <t>R: São outros gastos que você tenha que seja recorrente (fixo) e que não está listado nesta planilha</t>
  </si>
  <si>
    <t>Faturamento Mensal Previsto</t>
  </si>
  <si>
    <t>Energia</t>
  </si>
  <si>
    <t>Telefone</t>
  </si>
  <si>
    <t>P: O que são "Outros em Custos Variáveis?</t>
  </si>
  <si>
    <t>R: São outros gastos que seja relacionado diretamento ao produto ou serviço</t>
  </si>
  <si>
    <t>Imposto MEI</t>
  </si>
  <si>
    <t>Exemplo: Comissão de vendas, insumos produtivos, etc</t>
  </si>
  <si>
    <t>Agua</t>
  </si>
  <si>
    <t>Funcionários</t>
  </si>
  <si>
    <t>P: O que são "Fornecedores"?</t>
  </si>
  <si>
    <t>CUSTOS VARIÁVEIS</t>
  </si>
  <si>
    <t>Fornecedores</t>
  </si>
  <si>
    <t>Gás</t>
  </si>
  <si>
    <t>Empréstimo</t>
  </si>
  <si>
    <t>Outros</t>
  </si>
  <si>
    <t>LUCRO MENSAL</t>
  </si>
  <si>
    <t>SALDO 12 MESES</t>
  </si>
  <si>
    <t>FLUXO DE CAIXA SIMPLIFICADO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</si>
  <si>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</si>
  <si>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</si>
  <si>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</si>
  <si>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</si>
  <si>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</si>
  <si>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</si>
  <si>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</si>
  <si>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</si>
  <si>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</si>
  <si>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</si>
  <si>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</si>
  <si>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</si>
  <si>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ENTRADA</t>
  </si>
  <si>
    <t>RECEITA</t>
  </si>
  <si>
    <t>TOTAL ENTRADA</t>
  </si>
  <si>
    <t>SAIDA</t>
  </si>
  <si>
    <t>CUSTOS VARIAVEIS</t>
  </si>
  <si>
    <t>IMPOSTO</t>
  </si>
  <si>
    <t>TOTAL SAIDA</t>
  </si>
  <si>
    <t>SALDO</t>
  </si>
  <si>
    <t>SALDO ACUMULADO</t>
  </si>
  <si>
    <t>R: Fornecedores é o valor referente à quanto você gasta na compra de seus materiais para a venda de seu</t>
  </si>
  <si>
    <t>produto ou serviço. Por exemplo, se você vende roupa, quanto você paga por elas? Se vende bolos,</t>
  </si>
  <si>
    <t>quanto gasta com os produtos, farinha, leite, etc?</t>
  </si>
  <si>
    <t>Exemplo: Limpeza, segurança, aluguel da máquina de cartões, etc</t>
  </si>
  <si>
    <t>P: O que representa o "Saldo 12 meses"?</t>
  </si>
  <si>
    <t xml:space="preserve">R: Resultado previsto de acordo com dados inseridos, mantendo </t>
  </si>
  <si>
    <t xml:space="preserve">o padrão, desconsiderando crescimento mês a mês.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</si>
</sst>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* #,##0.00_-;\-&quot;R$&quot;* #,##0.00_-;_-&quot;R$&quot;* &quot;-&quot;??_-;_-@_-"/>
    <numFmt numFmtId="164" formatCode="_-[$R$-416]* #,##0.00_-;\-[$R$-416]* #,##0.00_-;_-[$R$-416]* &quot;-&quot;??_-;_-@_-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0"/>
      <name val="Museo 700"/>
      <family val="3"/>
    </font>
    <font>
      <sz val="12"/>
      <color theme="1"/>
      <name val="Museo 700"/>
      <family val="3"/>
    </font>
    <font>
      <sz val="11"/>
      <color theme="0"/>
      <name val="Calibri"/>
      <family val="2"/>
      <scheme val="minor"/>
    </font>
    <font>
      <sz val="12"/>
      <color theme="1" tint="4.9989318521683403E-2"/>
      <name val="Museo 700"/>
      <family val="3"/>
    </font>
    <font>
      <b/>
      <sz val="18"/>
      <color theme="1"/>
      <name val="Arial Narrow"/>
      <family val="2"/>
    </font>
    <font>
      <sz val="18"/>
      <color theme="1"/>
      <name val="Arial Narrow"/>
      <family val="2"/>
    </font>
    <font>
      <sz val="14"/>
      <color theme="1"/>
      <name val="Arial Narrow"/>
      <family val="2"/>
    </font>
    <font>
      <sz val="18"/>
      <color theme="0"/>
      <name val="Arial Narrow"/>
      <family val="2"/>
    </font>
    <font>
      <sz val="10"/>
      <name val="Museo 500"/>
      <family val="3"/>
    </font>
    <font>
      <b/>
      <sz val="12"/>
      <color rgb="FF7030A0"/>
      <name val="Museo 900"/>
      <family val="3"/>
    </font>
    <font>
      <b/>
      <sz val="11"/>
      <color rgb="FF7030A0"/>
      <name val="Museo 700"/>
      <family val="3"/>
    </font>
    <font>
      <sz val="18"/>
      <color theme="1"/>
      <name val="Museo 900"/>
      <family val="3"/>
    </font>
    <font>
      <sz val="14"/>
      <color theme="0"/>
      <name val="Museo 700"/>
      <family val="3"/>
    </font>
    <font>
      <b/>
      <sz val="11"/>
      <color rgb="FF7030A0"/>
      <name val="Museo 500"/>
      <family val="3"/>
    </font>
    <font>
      <b/>
      <sz val="11"/>
      <color theme="1"/>
      <name val="Museo 300"/>
      <family val="3"/>
    </font>
    <font>
      <sz val="9"/>
      <color theme="1"/>
      <name val="Museo 100"/>
      <family val="3"/>
    </font>
    <font>
      <b/>
      <sz val="9"/>
      <color theme="1"/>
      <name val="Museo 100"/>
      <family val="3"/>
    </font>
    <font>
      <b/>
      <sz val="11"/>
      <color theme="1"/>
      <name val="Museo 500"/>
      <family val="3"/>
    </font>
    <font>
      <b/>
      <sz val="12"/>
      <color theme="1"/>
      <name val="Museo 500"/>
      <family val="3"/>
    </font>
  </fonts>
  <fills count="1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rgb="FF7030A0"/>
      </left>
      <right style="thin">
        <color rgb="FF7030A0"/>
      </right>
      <top style="thin">
        <color rgb="FF7030A0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0" tint="-0.14996795556505021"/>
      </left>
      <right/>
      <top style="thin">
        <color theme="0" tint="-0.14996795556505021"/>
      </top>
      <bottom/>
      <diagonal/>
    </border>
    <border>
      <left/>
      <right/>
      <top style="thin">
        <color theme="0" tint="-0.14996795556505021"/>
      </top>
      <bottom/>
      <diagonal/>
    </border>
    <border>
      <left/>
      <right style="thin">
        <color theme="0" tint="-0.14996795556505021"/>
      </right>
      <top style="thin">
        <color theme="0" tint="-0.14996795556505021"/>
      </top>
      <bottom/>
      <diagonal/>
    </border>
    <border>
      <left style="thick">
        <color theme="1" tint="0.34998626667073579"/>
      </left>
      <right style="thick">
        <color theme="1" tint="0.34998626667073579"/>
      </right>
      <top/>
      <bottom/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14996795556505021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 style="thin">
        <color theme="1" tint="0.499984740745262"/>
      </right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 style="thin">
        <color theme="0" tint="-0.14996795556505021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5">
    <xf numFmtId="0" fontId="0" fillId="0" borderId="0" xfId="0"/>
    <xf numFmtId="0" fontId="0" fillId="2" borderId="0" xfId="0" applyFill="1"/>
    <xf numFmtId="44" fontId="3" fillId="4" borderId="0" xfId="1" applyFont="1" applyFill="1" applyBorder="1"/>
    <xf numFmtId="0" fontId="2" fillId="3" borderId="1" xfId="0" applyFont="1" applyFill="1" applyBorder="1" applyAlignment="1">
      <alignment horizontal="center" vertical="center"/>
    </xf>
    <xf numFmtId="0" fontId="0" fillId="4" borderId="0" xfId="0" applyFill="1" applyBorder="1"/>
    <xf numFmtId="0" fontId="0" fillId="5" borderId="2" xfId="0" applyFill="1" applyBorder="1"/>
    <xf numFmtId="0" fontId="0" fillId="5" borderId="3" xfId="0" applyFill="1" applyBorder="1"/>
    <xf numFmtId="0" fontId="0" fillId="5" borderId="4" xfId="0" applyFill="1" applyBorder="1"/>
    <xf numFmtId="0" fontId="0" fillId="4" borderId="5" xfId="0" applyFill="1" applyBorder="1"/>
    <xf numFmtId="0" fontId="0" fillId="4" borderId="6" xfId="0" applyFill="1" applyBorder="1"/>
    <xf numFmtId="0" fontId="4" fillId="4" borderId="0" xfId="0" applyFont="1" applyFill="1" applyBorder="1"/>
    <xf numFmtId="0" fontId="0" fillId="0" borderId="0" xfId="0" applyBorder="1"/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0" borderId="0" xfId="0" applyFill="1"/>
    <xf numFmtId="9" fontId="0" fillId="0" borderId="0" xfId="0" applyNumberFormat="1"/>
    <xf numFmtId="0" fontId="6" fillId="0" borderId="0" xfId="0" applyFont="1"/>
    <xf numFmtId="164" fontId="0" fillId="0" borderId="0" xfId="0" applyNumberFormat="1"/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6" borderId="0" xfId="0" applyFont="1" applyFill="1"/>
    <xf numFmtId="164" fontId="7" fillId="0" borderId="0" xfId="0" applyNumberFormat="1" applyFont="1"/>
    <xf numFmtId="0" fontId="8" fillId="0" borderId="0" xfId="0" applyFont="1" applyProtection="1">
      <protection locked="0"/>
    </xf>
    <xf numFmtId="164" fontId="8" fillId="0" borderId="0" xfId="0" applyNumberFormat="1" applyFont="1" applyProtection="1">
      <protection locked="0"/>
    </xf>
    <xf numFmtId="164" fontId="8" fillId="0" borderId="0" xfId="0" applyNumberFormat="1" applyFont="1"/>
    <xf numFmtId="164" fontId="8" fillId="0" borderId="10" xfId="0" applyNumberFormat="1" applyFont="1" applyBorder="1"/>
    <xf numFmtId="0" fontId="7" fillId="0" borderId="0" xfId="0" applyFont="1"/>
    <xf numFmtId="9" fontId="7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164" fontId="6" fillId="0" borderId="0" xfId="0" applyNumberFormat="1" applyFont="1"/>
    <xf numFmtId="0" fontId="10" fillId="0" borderId="0" xfId="0" applyFont="1" applyAlignment="1">
      <alignment horizontal="left" vertical="center"/>
    </xf>
    <xf numFmtId="0" fontId="0" fillId="0" borderId="6" xfId="0" applyBorder="1"/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16" xfId="0" applyBorder="1"/>
    <xf numFmtId="0" fontId="0" fillId="0" borderId="17" xfId="0" applyBorder="1"/>
    <xf numFmtId="0" fontId="0" fillId="0" borderId="5" xfId="0" applyFill="1" applyBorder="1"/>
    <xf numFmtId="44" fontId="5" fillId="4" borderId="20" xfId="1" applyFont="1" applyFill="1" applyBorder="1"/>
    <xf numFmtId="0" fontId="2" fillId="3" borderId="22" xfId="0" applyFont="1" applyFill="1" applyBorder="1" applyAlignment="1">
      <alignment horizontal="center" vertical="center"/>
    </xf>
    <xf numFmtId="0" fontId="12" fillId="0" borderId="0" xfId="0" applyFont="1" applyBorder="1" applyAlignment="1"/>
    <xf numFmtId="0" fontId="0" fillId="0" borderId="22" xfId="0" applyBorder="1"/>
    <xf numFmtId="0" fontId="0" fillId="0" borderId="23" xfId="0" applyBorder="1"/>
    <xf numFmtId="0" fontId="0" fillId="0" borderId="22" xfId="0" applyFill="1" applyBorder="1"/>
    <xf numFmtId="0" fontId="0" fillId="0" borderId="5" xfId="0" applyBorder="1"/>
    <xf numFmtId="10" fontId="3" fillId="0" borderId="0" xfId="2" applyNumberFormat="1" applyFont="1" applyFill="1" applyBorder="1" applyAlignment="1">
      <alignment horizontal="center"/>
    </xf>
    <xf numFmtId="0" fontId="2" fillId="3" borderId="0" xfId="0" applyFont="1" applyFill="1" applyBorder="1" applyAlignment="1">
      <alignment horizontal="center" vertical="center"/>
    </xf>
    <xf numFmtId="0" fontId="0" fillId="0" borderId="24" xfId="0" applyBorder="1"/>
    <xf numFmtId="0" fontId="0" fillId="0" borderId="25" xfId="0" applyBorder="1"/>
    <xf numFmtId="0" fontId="0" fillId="0" borderId="29" xfId="0" applyBorder="1"/>
    <xf numFmtId="0" fontId="0" fillId="0" borderId="10" xfId="0" applyBorder="1"/>
    <xf numFmtId="0" fontId="15" fillId="0" borderId="0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16" fillId="8" borderId="10" xfId="0" applyFont="1" applyFill="1" applyBorder="1"/>
    <xf numFmtId="0" fontId="17" fillId="8" borderId="0" xfId="0" applyFont="1" applyFill="1" applyBorder="1"/>
    <xf numFmtId="0" fontId="17" fillId="8" borderId="30" xfId="0" applyFont="1" applyFill="1" applyBorder="1"/>
    <xf numFmtId="0" fontId="17" fillId="0" borderId="0" xfId="0" applyFont="1"/>
    <xf numFmtId="0" fontId="16" fillId="0" borderId="10" xfId="0" applyFont="1" applyBorder="1"/>
    <xf numFmtId="44" fontId="17" fillId="0" borderId="0" xfId="0" applyNumberFormat="1" applyFont="1"/>
    <xf numFmtId="0" fontId="19" fillId="9" borderId="10" xfId="0" applyFont="1" applyFill="1" applyBorder="1"/>
    <xf numFmtId="44" fontId="19" fillId="9" borderId="0" xfId="1" applyFont="1" applyFill="1" applyBorder="1"/>
    <xf numFmtId="44" fontId="19" fillId="9" borderId="30" xfId="1" applyFont="1" applyFill="1" applyBorder="1"/>
    <xf numFmtId="0" fontId="16" fillId="10" borderId="10" xfId="0" applyFont="1" applyFill="1" applyBorder="1"/>
    <xf numFmtId="0" fontId="18" fillId="10" borderId="0" xfId="0" applyFont="1" applyFill="1" applyBorder="1"/>
    <xf numFmtId="0" fontId="18" fillId="10" borderId="30" xfId="0" applyFont="1" applyFill="1" applyBorder="1"/>
    <xf numFmtId="0" fontId="20" fillId="0" borderId="10" xfId="0" applyFont="1" applyBorder="1"/>
    <xf numFmtId="44" fontId="17" fillId="0" borderId="0" xfId="1" applyFont="1"/>
    <xf numFmtId="0" fontId="20" fillId="0" borderId="31" xfId="0" applyFont="1" applyBorder="1"/>
    <xf numFmtId="0" fontId="11" fillId="7" borderId="21" xfId="0" applyFont="1" applyFill="1" applyBorder="1" applyAlignment="1">
      <alignment horizontal="center"/>
    </xf>
    <xf numFmtId="44" fontId="19" fillId="9" borderId="11" xfId="1" applyFont="1" applyFill="1" applyBorder="1"/>
    <xf numFmtId="44" fontId="19" fillId="9" borderId="32" xfId="1" applyFont="1" applyFill="1" applyBorder="1"/>
    <xf numFmtId="49" fontId="3" fillId="4" borderId="15" xfId="1" applyNumberFormat="1" applyFont="1" applyFill="1" applyBorder="1" applyAlignment="1" applyProtection="1">
      <alignment horizontal="center"/>
      <protection locked="0"/>
    </xf>
    <xf numFmtId="44" fontId="3" fillId="4" borderId="18" xfId="1" applyFont="1" applyFill="1" applyBorder="1" applyAlignment="1" applyProtection="1">
      <alignment horizontal="right"/>
      <protection locked="0"/>
    </xf>
    <xf numFmtId="44" fontId="3" fillId="4" borderId="19" xfId="1" applyFont="1" applyFill="1" applyBorder="1" applyAlignment="1" applyProtection="1">
      <alignment horizontal="right"/>
      <protection locked="0"/>
    </xf>
    <xf numFmtId="44" fontId="13" fillId="0" borderId="18" xfId="0" applyNumberFormat="1" applyFont="1" applyBorder="1" applyAlignment="1">
      <alignment horizontal="center" vertical="center"/>
    </xf>
    <xf numFmtId="0" fontId="2" fillId="3" borderId="0" xfId="0" applyFont="1" applyFill="1" applyBorder="1" applyAlignment="1">
      <alignment horizontal="centerContinuous" vertical="center"/>
    </xf>
    <xf numFmtId="44" fontId="13" fillId="0" borderId="18" xfId="0" applyNumberFormat="1" applyFont="1" applyBorder="1" applyAlignment="1">
      <alignment horizontal="centerContinuous" vertical="center"/>
    </xf>
    <xf numFmtId="0" fontId="11" fillId="7" borderId="12" xfId="0" applyFont="1" applyFill="1" applyBorder="1" applyAlignment="1">
      <alignment horizontal="center"/>
    </xf>
    <xf numFmtId="0" fontId="11" fillId="7" borderId="13" xfId="0" applyFont="1" applyFill="1" applyBorder="1" applyAlignment="1">
      <alignment horizontal="center"/>
    </xf>
    <xf numFmtId="0" fontId="11" fillId="7" borderId="14" xfId="0" applyFont="1" applyFill="1" applyBorder="1" applyAlignment="1">
      <alignment horizontal="center"/>
    </xf>
    <xf numFmtId="0" fontId="14" fillId="3" borderId="26" xfId="0" applyFont="1" applyFill="1" applyBorder="1" applyAlignment="1">
      <alignment horizontal="center"/>
    </xf>
    <xf numFmtId="0" fontId="14" fillId="3" borderId="27" xfId="0" applyFont="1" applyFill="1" applyBorder="1" applyAlignment="1">
      <alignment horizontal="center"/>
    </xf>
    <xf numFmtId="0" fontId="14" fillId="3" borderId="28" xfId="0" applyFont="1" applyFill="1" applyBorder="1" applyAlignment="1">
      <alignment horizontal="center"/>
    </xf>
    <xf numFmtId="0" fontId="7" fillId="0" borderId="0" xfId="0" applyFont="1" applyAlignment="1">
      <alignment horizontal="center"/>
    </xf>
  </cellXfs>
  <cellStyles count="3">
    <cellStyle name="Moeda" xfId="1" builtinId="4"/>
    <cellStyle name="Normal" xfId="0" builtinId="0"/>
    <cellStyle name="Porcentagem" xfId="2" builtinId="5"/>
  </cellStyles>
  <dxfs count="39">
    <dxf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 tint="-0.14996795556505021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ill>
        <patternFill>
          <bgColor theme="0"/>
        </patternFill>
      </fill>
      <border>
        <left style="thin">
          <color theme="1" tint="0.499984740745262"/>
        </left>
        <right style="thin">
          <color theme="1" tint="0.499984740745262"/>
        </right>
        <top style="thin">
          <color theme="1" tint="0.499984740745262"/>
        </top>
        <bottom style="thin">
          <color theme="1" tint="0.499984740745262"/>
        </bottom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border diagonalUp="0" diagonalDown="0">
        <left style="thin">
          <color indexed="64"/>
        </left>
        <right/>
        <top/>
        <bottom/>
        <vertical/>
        <horizontal/>
      </border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numFmt numFmtId="164" formatCode="_-[$R$-416]* #,##0.00_-;\-[$R$-416]* #,##0.00_-;_-[$R$-416]* &quot;-&quot;??_-;_-@_-"/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protection locked="0" hidden="0"/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4"/>
        <color theme="1"/>
        <name val="Arial Narrow"/>
        <scheme val="none"/>
      </font>
      <alignment horizontal="center" vertical="center" textRotation="0" indent="0" justifyLastLine="0" shrinkToFit="0" readingOrder="0"/>
    </dxf>
  </dxfs>
  <tableStyles count="0" defaultTableStyle="TableStyleMedium2" defaultPivotStyle="PivotStyleLight16"/>
  <colors>
    <mruColors>
      <color rgb="FFB3EB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hyperlink" Target="#'Fluxo de Caixa'!A1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roje&#231;&#227;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100099</xdr:colOff>
      <xdr:row>23</xdr:row>
      <xdr:rowOff>163595</xdr:rowOff>
    </xdr:from>
    <xdr:to>
      <xdr:col>7</xdr:col>
      <xdr:colOff>0</xdr:colOff>
      <xdr:row>25</xdr:row>
      <xdr:rowOff>28616</xdr:rowOff>
    </xdr:to>
    <xdr:sp macro="" textlink="">
      <xdr:nvSpPr>
        <xdr:cNvPr id="2" name="Triângulo isósceles 1"/>
        <xdr:cNvSpPr/>
      </xdr:nvSpPr>
      <xdr:spPr>
        <a:xfrm rot="10800000">
          <a:off x="1633624" y="4564145"/>
          <a:ext cx="6691226" cy="265071"/>
        </a:xfrm>
        <a:prstGeom prst="triangle">
          <a:avLst/>
        </a:prstGeom>
        <a:solidFill>
          <a:schemeClr val="bg1">
            <a:lumMod val="7500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pt-BR" sz="1100"/>
        </a:p>
      </xdr:txBody>
    </xdr:sp>
    <xdr:clientData/>
  </xdr:twoCellAnchor>
  <xdr:twoCellAnchor editAs="oneCell">
    <xdr:from>
      <xdr:col>1</xdr:col>
      <xdr:colOff>59566</xdr:colOff>
      <xdr:row>2</xdr:row>
      <xdr:rowOff>41380</xdr:rowOff>
    </xdr:from>
    <xdr:to>
      <xdr:col>2</xdr:col>
      <xdr:colOff>525122</xdr:colOff>
      <xdr:row>2</xdr:row>
      <xdr:rowOff>252020</xdr:rowOff>
    </xdr:to>
    <xdr:pic>
      <xdr:nvPicPr>
        <xdr:cNvPr id="3" name="Imagem 2"/>
        <xdr:cNvPicPr>
          <a:picLocks noChangeAspect="1"/>
        </xdr:cNvPicPr>
      </xdr:nvPicPr>
      <xdr:blipFill>
        <a:blip xmlns:r="http://schemas.openxmlformats.org/officeDocument/2006/relationships" r:embed="rId1" cstate="print">
          <a:biLevel thresh="25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1641" y="146155"/>
          <a:ext cx="637006" cy="210640"/>
        </a:xfrm>
        <a:prstGeom prst="rect">
          <a:avLst/>
        </a:prstGeom>
      </xdr:spPr>
    </xdr:pic>
    <xdr:clientData/>
  </xdr:twoCellAnchor>
  <xdr:twoCellAnchor>
    <xdr:from>
      <xdr:col>1</xdr:col>
      <xdr:colOff>51955</xdr:colOff>
      <xdr:row>3</xdr:row>
      <xdr:rowOff>39297</xdr:rowOff>
    </xdr:from>
    <xdr:to>
      <xdr:col>7</xdr:col>
      <xdr:colOff>13607</xdr:colOff>
      <xdr:row>4</xdr:row>
      <xdr:rowOff>27214</xdr:rowOff>
    </xdr:to>
    <xdr:sp macro="" textlink="">
      <xdr:nvSpPr>
        <xdr:cNvPr id="4" name="Arredondar Retângulo em um Canto Único 3"/>
        <xdr:cNvSpPr/>
      </xdr:nvSpPr>
      <xdr:spPr>
        <a:xfrm>
          <a:off x="1414030" y="448872"/>
          <a:ext cx="6924427" cy="178417"/>
        </a:xfrm>
        <a:prstGeom prst="round1Rect">
          <a:avLst/>
        </a:prstGeom>
        <a:solidFill>
          <a:schemeClr val="bg1"/>
        </a:solidFill>
        <a:ln w="3175">
          <a:solidFill>
            <a:schemeClr val="tx1">
              <a:lumMod val="50000"/>
              <a:lumOff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pt-BR" sz="1100"/>
            <a:t>jUROS/fINANCIAMENTO</a:t>
          </a:r>
        </a:p>
      </xdr:txBody>
    </xdr:sp>
    <xdr:clientData/>
  </xdr:twoCellAnchor>
  <xdr:oneCellAnchor>
    <xdr:from>
      <xdr:col>2</xdr:col>
      <xdr:colOff>1977534</xdr:colOff>
      <xdr:row>2</xdr:row>
      <xdr:rowOff>293076</xdr:rowOff>
    </xdr:from>
    <xdr:ext cx="2073519" cy="246221"/>
    <xdr:sp macro="" textlink="">
      <xdr:nvSpPr>
        <xdr:cNvPr id="5" name="CaixaDeTexto 4"/>
        <xdr:cNvSpPr txBox="1"/>
      </xdr:nvSpPr>
      <xdr:spPr>
        <a:xfrm>
          <a:off x="3511059" y="397851"/>
          <a:ext cx="2073519" cy="2462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pt-BR" sz="1000">
              <a:solidFill>
                <a:sysClr val="windowText" lastClr="000000"/>
              </a:solidFill>
              <a:latin typeface="Museo 500" panose="02000000000000000000" pitchFamily="50" charset="0"/>
            </a:rPr>
            <a:t>Projeção</a:t>
          </a:r>
        </a:p>
      </xdr:txBody>
    </xdr:sp>
    <xdr:clientData/>
  </xdr:oneCellAnchor>
  <xdr:twoCellAnchor>
    <xdr:from>
      <xdr:col>6</xdr:col>
      <xdr:colOff>100195</xdr:colOff>
      <xdr:row>26</xdr:row>
      <xdr:rowOff>18606</xdr:rowOff>
    </xdr:from>
    <xdr:to>
      <xdr:col>6</xdr:col>
      <xdr:colOff>2085265</xdr:colOff>
      <xdr:row>27</xdr:row>
      <xdr:rowOff>440709</xdr:rowOff>
    </xdr:to>
    <xdr:sp macro="" textlink="">
      <xdr:nvSpPr>
        <xdr:cNvPr id="6" name="Retângulo Arredondado 5">
          <a:hlinkClick xmlns:r="http://schemas.openxmlformats.org/officeDocument/2006/relationships" r:id="rId2"/>
        </xdr:cNvPr>
        <xdr:cNvSpPr/>
      </xdr:nvSpPr>
      <xdr:spPr>
        <a:xfrm>
          <a:off x="5748520" y="5019231"/>
          <a:ext cx="1985070" cy="622128"/>
        </a:xfrm>
        <a:prstGeom prst="round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100">
              <a:latin typeface="Museo 700" panose="02000000000000000000" pitchFamily="50" charset="0"/>
            </a:rPr>
            <a:t>IR</a:t>
          </a:r>
          <a:r>
            <a:rPr lang="pt-BR" sz="1100" baseline="0">
              <a:latin typeface="Museo 700" panose="02000000000000000000" pitchFamily="50" charset="0"/>
            </a:rPr>
            <a:t> PARA FLUXO DE CAIXA</a:t>
          </a:r>
          <a:endParaRPr lang="pt-BR" sz="1100">
            <a:latin typeface="Museo 700" panose="02000000000000000000" pitchFamily="50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185207</xdr:rowOff>
    </xdr:from>
    <xdr:to>
      <xdr:col>2</xdr:col>
      <xdr:colOff>580192</xdr:colOff>
      <xdr:row>4</xdr:row>
      <xdr:rowOff>0</xdr:rowOff>
    </xdr:to>
    <xdr:sp macro="" textlink="">
      <xdr:nvSpPr>
        <xdr:cNvPr id="2" name="Retângulo Arredondado 1">
          <a:hlinkClick xmlns:r="http://schemas.openxmlformats.org/officeDocument/2006/relationships" r:id="rId1"/>
        </xdr:cNvPr>
        <xdr:cNvSpPr/>
      </xdr:nvSpPr>
      <xdr:spPr>
        <a:xfrm>
          <a:off x="176893" y="375707"/>
          <a:ext cx="2267478" cy="386293"/>
        </a:xfrm>
        <a:prstGeom prst="roundRect">
          <a:avLst/>
        </a:prstGeom>
        <a:solidFill>
          <a:srgbClr val="7030A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pt-BR" sz="1200">
              <a:latin typeface="Museo 700" panose="02000000000000000000" pitchFamily="50" charset="0"/>
            </a:rPr>
            <a:t>IR</a:t>
          </a:r>
          <a:r>
            <a:rPr lang="pt-BR" sz="1200" baseline="0">
              <a:latin typeface="Museo 700" panose="02000000000000000000" pitchFamily="50" charset="0"/>
            </a:rPr>
            <a:t> PARA PROJEÇÃO</a:t>
          </a:r>
          <a:endParaRPr lang="pt-BR" sz="1200">
            <a:latin typeface="Museo 700" panose="02000000000000000000" pitchFamily="50" charset="0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id="1" name="Tabela1" displayName="Tabela1" ref="H5:AA19" totalsRowShown="0" headerRowDxfId="38" dataDxfId="37">
  <autoFilter ref="H5:AA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Funcionário" dataDxfId="36"/>
    <tableColumn id="2" name="Quantidade" dataDxfId="35"/>
    <tableColumn id="3" name="Salário Bruto" dataDxfId="34"/>
    <tableColumn id="4" name="Vale Transporte" dataDxfId="33"/>
    <tableColumn id="5" name="Desconto no VT" dataDxfId="32">
      <calculatedColumnFormula>IF(Tabela1[[#This Row],[Vale Transporte]]="","",IF(Tabela1[[#This Row],[Vale Transporte]]=0,0,-Tabela1[[#This Row],[Salário Bruto]]*$L$4))</calculatedColumnFormula>
    </tableColumn>
    <tableColumn id="6" name="Vale Refeição" dataDxfId="31"/>
    <tableColumn id="7" name="Plano de Saúde" dataDxfId="30"/>
    <tableColumn id="8" name="Outros Benefícios" dataDxfId="29"/>
    <tableColumn id="9" name="FGTS" dataDxfId="28">
      <calculatedColumnFormula>IF(Tabela1[[#This Row],[Salário Bruto]]="","",Tabela1[[#This Row],[Salário Bruto]]*$P$4)</calculatedColumnFormula>
    </tableColumn>
    <tableColumn id="10" name="13º Salário" dataDxfId="27">
      <calculatedColumnFormula>IF(Tabela1[[#This Row],[Salário Bruto]]="","",Tabela1[[#This Row],[Salário Bruto]]/12)</calculatedColumnFormula>
    </tableColumn>
    <tableColumn id="11" name="13º Salário - FGTS" dataDxfId="26">
      <calculatedColumnFormula>IF(Tabela1[[#This Row],[Salário Bruto]]="","",Tabela1[[#This Row],[13º Salário]]*$P$4)</calculatedColumnFormula>
    </tableColumn>
    <tableColumn id="12" name="Férias" dataDxfId="25">
      <calculatedColumnFormula>Tabela1[[#This Row],[13º Salário]]</calculatedColumnFormula>
    </tableColumn>
    <tableColumn id="13" name="1/3 Férias" dataDxfId="24">
      <calculatedColumnFormula>IF(Tabela1[[#This Row],[Férias]]="","",Tabela1[[#This Row],[Férias]]/3)</calculatedColumnFormula>
    </tableColumn>
    <tableColumn id="14" name="Abono Pecuniário" dataDxfId="23">
      <calculatedColumnFormula>Tabela1[[#This Row],[1/3 Férias]]</calculatedColumnFormula>
    </tableColumn>
    <tableColumn id="15" name="Férias - FGTS" dataDxfId="22">
      <calculatedColumnFormula>IF(Tabela1[[#This Row],[Férias]]="","",Tabela1[[#This Row],[Férias]]*$V$4)</calculatedColumnFormula>
    </tableColumn>
    <tableColumn id="16" name="1/3 Férias - FGTS" dataDxfId="21">
      <calculatedColumnFormula>IF(Tabela1[[#This Row],[1/3 Férias]]="","",Tabela1[[#This Row],[1/3 Férias]]*$W$4)</calculatedColumnFormula>
    </tableColumn>
    <tableColumn id="17" name="INSS" dataDxfId="20">
      <calculatedColumnFormula>IF(Tabela1[[#This Row],[Salário Bruto]]="","",$X$4*Tabela1[[#This Row],[Salário Bruto]])</calculatedColumnFormula>
    </tableColumn>
    <tableColumn id="22" name="Custo Total" dataDxfId="19">
      <calculatedColumnFormula>IF(Tabela1[[#This Row],[Salário Bruto]]="","",SUM(Tabela1[[#This Row],[Salário Bruto]:[INSS]])*Tabela1[[#This Row],[Quantidade]])</calculatedColumnFormula>
    </tableColumn>
    <tableColumn id="24" name="Custo por funcionário" dataDxfId="18">
      <calculatedColumnFormula>IF(Tabela1[[#This Row],[Salário Bruto]]="","",SUM(Tabela1[[#This Row],[Salário Bruto]:[INSS]]))</calculatedColumnFormula>
    </tableColumn>
    <tableColumn id="25" name="Custo Adicional" dataDxfId="17">
      <calculatedColumnFormula>IF(Tabela1[[#This Row],[Salário Bruto]]="","",Tabela1[[#This Row],[Custo por funcionário]]-Tabela1[[#This Row],[Salário Bruto]])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showGridLines="0" tabSelected="1" topLeftCell="A7" zoomScaleNormal="100" workbookViewId="0">
      <selection activeCell="C7" sqref="C7"/>
    </sheetView>
  </sheetViews>
  <sheetFormatPr defaultRowHeight="15" x14ac:dyDescent="0.25"/>
  <cols>
    <col min="1" max="1" width="13.28515625" customWidth="1"/>
    <col min="2" max="2" width="2.5703125" customWidth="1"/>
    <col min="3" max="3" width="34.140625" bestFit="1" customWidth="1"/>
    <col min="4" max="4" width="3.28515625" customWidth="1"/>
    <col min="5" max="5" width="28.7109375" bestFit="1" customWidth="1"/>
    <col min="6" max="6" width="2.7109375" customWidth="1"/>
    <col min="7" max="7" width="33" customWidth="1"/>
    <col min="8" max="8" width="2.28515625" customWidth="1"/>
    <col min="9" max="9" width="3.5703125" customWidth="1"/>
    <col min="10" max="10" width="55.140625" customWidth="1"/>
  </cols>
  <sheetData>
    <row r="1" spans="1:10" ht="6.75" customHeight="1" x14ac:dyDescent="0.25">
      <c r="A1" s="15"/>
      <c r="B1" s="15"/>
      <c r="C1" s="15"/>
      <c r="D1" s="15"/>
      <c r="E1" s="15"/>
      <c r="F1" s="15"/>
      <c r="G1" s="15"/>
    </row>
    <row r="2" spans="1:10" ht="1.5" customHeight="1" thickBot="1" x14ac:dyDescent="0.3">
      <c r="A2" s="15"/>
      <c r="B2" s="1"/>
      <c r="C2" s="1"/>
      <c r="D2" s="1"/>
      <c r="E2" s="1"/>
      <c r="F2" s="1"/>
      <c r="G2" s="1"/>
    </row>
    <row r="3" spans="1:10" ht="24" customHeight="1" x14ac:dyDescent="0.25">
      <c r="A3" s="15"/>
      <c r="B3" s="5"/>
      <c r="C3" s="6"/>
      <c r="D3" s="6"/>
      <c r="E3" s="6"/>
      <c r="F3" s="6"/>
      <c r="G3" s="6"/>
      <c r="H3" s="7"/>
    </row>
    <row r="4" spans="1:10" ht="15" customHeight="1" x14ac:dyDescent="0.25">
      <c r="A4" s="15"/>
      <c r="B4" s="8"/>
      <c r="C4" s="4"/>
      <c r="D4" s="4"/>
      <c r="E4" s="4"/>
      <c r="F4" s="4"/>
      <c r="G4" s="4"/>
      <c r="H4" s="9"/>
    </row>
    <row r="5" spans="1:10" ht="15.75" x14ac:dyDescent="0.25">
      <c r="A5" s="15"/>
      <c r="B5" s="8"/>
      <c r="C5" s="10"/>
      <c r="D5" s="10"/>
      <c r="E5" s="10"/>
      <c r="F5" s="10"/>
      <c r="G5" s="4"/>
      <c r="H5" s="32"/>
      <c r="J5" s="3" t="s">
        <v>27</v>
      </c>
    </row>
    <row r="6" spans="1:10" ht="18" customHeight="1" x14ac:dyDescent="0.25">
      <c r="A6" s="15"/>
      <c r="B6" s="8"/>
      <c r="C6" s="3" t="s">
        <v>0</v>
      </c>
      <c r="D6" s="10"/>
      <c r="E6" s="78" t="s">
        <v>28</v>
      </c>
      <c r="F6" s="79"/>
      <c r="G6" s="80"/>
      <c r="H6" s="32"/>
      <c r="J6" s="31" t="s">
        <v>29</v>
      </c>
    </row>
    <row r="7" spans="1:10" ht="15.75" customHeight="1" x14ac:dyDescent="0.25">
      <c r="A7" s="15"/>
      <c r="B7" s="8"/>
      <c r="C7" s="72" t="s">
        <v>30</v>
      </c>
      <c r="D7" s="4"/>
      <c r="E7" s="33" t="s">
        <v>31</v>
      </c>
      <c r="F7" s="11"/>
      <c r="G7" s="34" t="s">
        <v>32</v>
      </c>
      <c r="H7" s="32"/>
      <c r="J7" s="31" t="s">
        <v>33</v>
      </c>
    </row>
    <row r="8" spans="1:10" ht="15.75" x14ac:dyDescent="0.25">
      <c r="A8" s="15"/>
      <c r="B8" s="8"/>
      <c r="C8" s="2"/>
      <c r="D8" s="4"/>
      <c r="E8" s="73">
        <v>100</v>
      </c>
      <c r="F8" s="11"/>
      <c r="G8" s="73">
        <v>100</v>
      </c>
      <c r="H8" s="32"/>
      <c r="J8" s="31" t="s">
        <v>76</v>
      </c>
    </row>
    <row r="9" spans="1:10" ht="15.75" x14ac:dyDescent="0.25">
      <c r="A9" s="35"/>
      <c r="B9" s="8"/>
      <c r="C9" s="3" t="s">
        <v>34</v>
      </c>
      <c r="D9" s="4"/>
      <c r="E9" s="36"/>
      <c r="F9" s="11"/>
      <c r="G9" s="37"/>
      <c r="H9" s="32"/>
      <c r="J9" s="31"/>
    </row>
    <row r="10" spans="1:10" ht="15.75" x14ac:dyDescent="0.25">
      <c r="A10" s="35"/>
      <c r="B10" s="8"/>
      <c r="C10" s="73">
        <v>10000</v>
      </c>
      <c r="D10" s="11"/>
      <c r="E10" s="33" t="s">
        <v>35</v>
      </c>
      <c r="F10" s="11"/>
      <c r="G10" s="34" t="s">
        <v>36</v>
      </c>
      <c r="H10" s="32"/>
      <c r="J10" s="31" t="s">
        <v>37</v>
      </c>
    </row>
    <row r="11" spans="1:10" ht="15.75" x14ac:dyDescent="0.25">
      <c r="A11" s="35"/>
      <c r="B11" s="38"/>
      <c r="C11" s="11"/>
      <c r="D11" s="11"/>
      <c r="E11" s="73">
        <v>200</v>
      </c>
      <c r="F11" s="11"/>
      <c r="G11" s="74">
        <v>100</v>
      </c>
      <c r="H11" s="32"/>
      <c r="J11" s="31" t="s">
        <v>38</v>
      </c>
    </row>
    <row r="12" spans="1:10" ht="15.75" x14ac:dyDescent="0.25">
      <c r="A12" s="35"/>
      <c r="B12" s="38"/>
      <c r="C12" s="3" t="s">
        <v>39</v>
      </c>
      <c r="D12" s="11"/>
      <c r="E12" s="36"/>
      <c r="F12" s="11"/>
      <c r="G12" s="37"/>
      <c r="H12" s="32"/>
      <c r="J12" s="31" t="s">
        <v>40</v>
      </c>
    </row>
    <row r="13" spans="1:10" ht="15.75" customHeight="1" x14ac:dyDescent="0.25">
      <c r="A13" s="35"/>
      <c r="B13" s="38"/>
      <c r="C13" s="39">
        <f>IF($C$7="Comércio ou Indústria",49,IF($C$7="Prestação de Serviços",54,55))</f>
        <v>54</v>
      </c>
      <c r="D13" s="11"/>
      <c r="E13" s="33" t="s">
        <v>41</v>
      </c>
      <c r="F13" s="11"/>
      <c r="G13" s="34" t="s">
        <v>42</v>
      </c>
      <c r="H13" s="32"/>
      <c r="J13" s="31"/>
    </row>
    <row r="14" spans="1:10" ht="15.75" customHeight="1" x14ac:dyDescent="0.25">
      <c r="A14" s="35"/>
      <c r="B14" s="38"/>
      <c r="C14" s="11"/>
      <c r="D14" s="11"/>
      <c r="E14" s="73">
        <v>100</v>
      </c>
      <c r="F14" s="11"/>
      <c r="G14" s="73">
        <v>100</v>
      </c>
      <c r="H14" s="32"/>
      <c r="J14" s="31" t="s">
        <v>43</v>
      </c>
    </row>
    <row r="15" spans="1:10" ht="15.75" customHeight="1" x14ac:dyDescent="0.25">
      <c r="A15" s="35"/>
      <c r="B15" s="38"/>
      <c r="C15" s="69" t="s">
        <v>44</v>
      </c>
      <c r="D15" s="11"/>
      <c r="E15" s="36"/>
      <c r="F15" s="11"/>
      <c r="G15" s="37"/>
      <c r="H15" s="32"/>
      <c r="J15" s="31" t="s">
        <v>73</v>
      </c>
    </row>
    <row r="16" spans="1:10" ht="15.75" x14ac:dyDescent="0.25">
      <c r="A16" s="35"/>
      <c r="B16" s="38"/>
      <c r="C16" s="40" t="s">
        <v>45</v>
      </c>
      <c r="D16" s="41"/>
      <c r="E16" s="33" t="s">
        <v>46</v>
      </c>
      <c r="F16" s="11"/>
      <c r="G16" s="34" t="s">
        <v>47</v>
      </c>
      <c r="H16" s="32"/>
      <c r="J16" s="31" t="s">
        <v>74</v>
      </c>
    </row>
    <row r="17" spans="1:10" ht="15.75" x14ac:dyDescent="0.25">
      <c r="A17" s="35"/>
      <c r="B17" s="38"/>
      <c r="C17" s="73">
        <v>100</v>
      </c>
      <c r="D17" s="11"/>
      <c r="E17" s="73">
        <v>100</v>
      </c>
      <c r="F17" s="35"/>
      <c r="G17" s="73">
        <v>100</v>
      </c>
      <c r="H17" s="32"/>
      <c r="J17" s="31" t="s">
        <v>75</v>
      </c>
    </row>
    <row r="18" spans="1:10" x14ac:dyDescent="0.25">
      <c r="A18" s="35"/>
      <c r="B18" s="38"/>
      <c r="C18" s="42"/>
      <c r="D18" s="11"/>
      <c r="E18" s="36"/>
      <c r="F18" s="11"/>
      <c r="G18" s="37"/>
      <c r="H18" s="32"/>
      <c r="J18" s="31"/>
    </row>
    <row r="19" spans="1:10" ht="15.75" customHeight="1" x14ac:dyDescent="0.25">
      <c r="A19" s="35"/>
      <c r="B19" s="38"/>
      <c r="C19" s="40" t="s">
        <v>48</v>
      </c>
      <c r="D19" s="11"/>
      <c r="E19" s="33" t="s">
        <v>48</v>
      </c>
      <c r="F19" s="11"/>
      <c r="G19" s="34" t="s">
        <v>17</v>
      </c>
      <c r="H19" s="32"/>
      <c r="J19" s="31" t="s">
        <v>77</v>
      </c>
    </row>
    <row r="20" spans="1:10" ht="15" customHeight="1" x14ac:dyDescent="0.25">
      <c r="A20" s="35"/>
      <c r="B20" s="38"/>
      <c r="C20" s="73">
        <v>100</v>
      </c>
      <c r="D20" s="11"/>
      <c r="E20" s="73">
        <v>100</v>
      </c>
      <c r="F20" s="43"/>
      <c r="G20" s="39">
        <f>E20+E17+E14+E11+E8+G8+G11+G14+G17</f>
        <v>1000</v>
      </c>
      <c r="H20" s="32"/>
      <c r="J20" s="31" t="s">
        <v>78</v>
      </c>
    </row>
    <row r="21" spans="1:10" x14ac:dyDescent="0.25">
      <c r="A21" s="35"/>
      <c r="B21" s="38"/>
      <c r="C21" s="44"/>
      <c r="D21" s="11"/>
      <c r="E21" s="11"/>
      <c r="F21" s="11"/>
      <c r="G21" s="11"/>
      <c r="H21" s="32"/>
      <c r="J21" s="31" t="s">
        <v>79</v>
      </c>
    </row>
    <row r="22" spans="1:10" ht="15.75" customHeight="1" x14ac:dyDescent="0.25">
      <c r="A22" s="35"/>
      <c r="B22" s="38"/>
      <c r="C22" s="40" t="s">
        <v>17</v>
      </c>
      <c r="D22" s="35"/>
      <c r="H22" s="32"/>
    </row>
    <row r="23" spans="1:10" ht="15.75" x14ac:dyDescent="0.25">
      <c r="A23" s="11"/>
      <c r="B23" s="45"/>
      <c r="C23" s="39">
        <f>C20+C17</f>
        <v>200</v>
      </c>
      <c r="D23" s="11"/>
      <c r="H23" s="32"/>
    </row>
    <row r="24" spans="1:10" ht="15.75" x14ac:dyDescent="0.25">
      <c r="A24" s="11"/>
      <c r="B24" s="45"/>
      <c r="C24" s="11"/>
      <c r="D24" s="11"/>
      <c r="E24" s="11"/>
      <c r="F24" s="11"/>
      <c r="G24" s="46"/>
      <c r="H24" s="32"/>
    </row>
    <row r="25" spans="1:10" ht="15.75" x14ac:dyDescent="0.25">
      <c r="A25" s="11"/>
      <c r="B25" s="45"/>
      <c r="C25" s="11"/>
      <c r="D25" s="11"/>
      <c r="E25" s="11"/>
      <c r="F25" s="11"/>
      <c r="G25" s="46"/>
      <c r="H25" s="32"/>
    </row>
    <row r="26" spans="1:10" ht="15.75" x14ac:dyDescent="0.25">
      <c r="A26" s="11"/>
      <c r="B26" s="45"/>
      <c r="C26" s="11"/>
      <c r="D26" s="11"/>
      <c r="E26" s="11"/>
      <c r="F26" s="11"/>
      <c r="G26" s="46"/>
      <c r="H26" s="32"/>
    </row>
    <row r="27" spans="1:10" ht="15.75" x14ac:dyDescent="0.25">
      <c r="A27" s="11"/>
      <c r="B27" s="45"/>
      <c r="C27" s="76" t="s">
        <v>49</v>
      </c>
      <c r="E27" s="47" t="s">
        <v>50</v>
      </c>
      <c r="H27" s="32"/>
    </row>
    <row r="28" spans="1:10" ht="36.75" customHeight="1" x14ac:dyDescent="0.25">
      <c r="A28" s="11"/>
      <c r="B28" s="45"/>
      <c r="C28" s="77">
        <f>'Fluxo de Caixa'!C16</f>
        <v>8746</v>
      </c>
      <c r="E28" s="75">
        <f>'Fluxo de Caixa'!N17</f>
        <v>104952</v>
      </c>
      <c r="H28" s="32"/>
    </row>
    <row r="29" spans="1:10" x14ac:dyDescent="0.25">
      <c r="A29" s="11"/>
      <c r="B29" s="45"/>
      <c r="C29" s="11"/>
      <c r="D29" s="11"/>
      <c r="E29" s="11"/>
      <c r="F29" s="11"/>
      <c r="G29" s="11"/>
      <c r="H29" s="32"/>
    </row>
    <row r="30" spans="1:10" ht="24" customHeight="1" thickBot="1" x14ac:dyDescent="0.3">
      <c r="A30" s="11"/>
      <c r="B30" s="12"/>
      <c r="C30" s="13"/>
      <c r="D30" s="13"/>
      <c r="E30" s="13"/>
      <c r="F30" s="13"/>
      <c r="G30" s="13"/>
      <c r="H30" s="14"/>
    </row>
    <row r="31" spans="1:10" x14ac:dyDescent="0.25">
      <c r="A31" s="11"/>
      <c r="B31" s="11"/>
      <c r="C31" s="11"/>
      <c r="D31" s="11"/>
      <c r="E31" s="11"/>
    </row>
    <row r="32" spans="1:10" x14ac:dyDescent="0.25">
      <c r="A32" s="11"/>
      <c r="B32" s="11"/>
      <c r="C32" s="11"/>
      <c r="D32" s="11"/>
      <c r="E32" s="11"/>
    </row>
  </sheetData>
  <sheetProtection algorithmName="SHA-512" hashValue="+qmYGFb3O5b5Wdms6jBUGWUeVmRiBm30QXMAgh0cuXo5Eh3Qqso/N0WZ3H8tPb9xjOb93SR+noE8Fgd0c8bIAA==" saltValue="YzRQUJPaL63i9gEfHwPq5g==" spinCount="100000" sheet="1" objects="1" scenarios="1" selectLockedCells="1"/>
  <mergeCells count="1">
    <mergeCell ref="E6:G6"/>
  </mergeCells>
  <conditionalFormatting sqref="C8 G24:G26">
    <cfRule type="cellIs" dxfId="16" priority="19" operator="greaterThan">
      <formula>0</formula>
    </cfRule>
  </conditionalFormatting>
  <conditionalFormatting sqref="C13">
    <cfRule type="cellIs" dxfId="15" priority="18" operator="greaterThan">
      <formula>0</formula>
    </cfRule>
  </conditionalFormatting>
  <conditionalFormatting sqref="C7">
    <cfRule type="cellIs" dxfId="14" priority="17" operator="greaterThan">
      <formula>0</formula>
    </cfRule>
  </conditionalFormatting>
  <conditionalFormatting sqref="C17">
    <cfRule type="cellIs" dxfId="13" priority="13" operator="greaterThan">
      <formula>0</formula>
    </cfRule>
  </conditionalFormatting>
  <conditionalFormatting sqref="C10">
    <cfRule type="cellIs" dxfId="12" priority="16" operator="greaterThan">
      <formula>0</formula>
    </cfRule>
  </conditionalFormatting>
  <conditionalFormatting sqref="E8">
    <cfRule type="cellIs" dxfId="11" priority="15" operator="greaterThan">
      <formula>0</formula>
    </cfRule>
  </conditionalFormatting>
  <conditionalFormatting sqref="G11">
    <cfRule type="cellIs" dxfId="10" priority="14" operator="greaterThan">
      <formula>0</formula>
    </cfRule>
  </conditionalFormatting>
  <conditionalFormatting sqref="C20">
    <cfRule type="cellIs" dxfId="9" priority="12" operator="greaterThan">
      <formula>0</formula>
    </cfRule>
  </conditionalFormatting>
  <conditionalFormatting sqref="E11">
    <cfRule type="cellIs" dxfId="8" priority="9" operator="greaterThan">
      <formula>0</formula>
    </cfRule>
  </conditionalFormatting>
  <conditionalFormatting sqref="E14">
    <cfRule type="cellIs" dxfId="7" priority="8" operator="greaterThan">
      <formula>0</formula>
    </cfRule>
  </conditionalFormatting>
  <conditionalFormatting sqref="E17">
    <cfRule type="cellIs" dxfId="6" priority="7" operator="greaterThan">
      <formula>0</formula>
    </cfRule>
  </conditionalFormatting>
  <conditionalFormatting sqref="G17">
    <cfRule type="cellIs" dxfId="5" priority="6" operator="greaterThan">
      <formula>0</formula>
    </cfRule>
  </conditionalFormatting>
  <conditionalFormatting sqref="G14">
    <cfRule type="cellIs" dxfId="4" priority="5" operator="greaterThan">
      <formula>0</formula>
    </cfRule>
  </conditionalFormatting>
  <conditionalFormatting sqref="G8">
    <cfRule type="cellIs" dxfId="3" priority="4" operator="greaterThan">
      <formula>0</formula>
    </cfRule>
  </conditionalFormatting>
  <conditionalFormatting sqref="E20">
    <cfRule type="cellIs" dxfId="2" priority="3" operator="greaterThan">
      <formula>0</formula>
    </cfRule>
  </conditionalFormatting>
  <conditionalFormatting sqref="C23">
    <cfRule type="cellIs" dxfId="1" priority="2" operator="greaterThan">
      <formula>0</formula>
    </cfRule>
  </conditionalFormatting>
  <conditionalFormatting sqref="G20">
    <cfRule type="cellIs" dxfId="0" priority="1" operator="greaterThan">
      <formula>0</formula>
    </cfRule>
  </conditionalFormatting>
  <dataValidations count="3">
    <dataValidation type="list" allowBlank="1" showInputMessage="1" showErrorMessage="1" sqref="L6">
      <formula1>ajuda</formula1>
    </dataValidation>
    <dataValidation allowBlank="1" showInputMessage="1" showErrorMessage="1" errorTitle="Dados incorretos!" error="Favor selecionar um da lista!" sqref="C10 E8 E11 E14 E17 G8 G11 G14 G17 C17 C20 E20"/>
    <dataValidation type="list" allowBlank="1" showInputMessage="1" showErrorMessage="1" errorTitle="Dados incorretos!" error="Favor selecionar um da lista!" sqref="C7">
      <formula1>"Comércio e Serviços,Prestação de Serviços,Comércio ou Indústria, Não sei"</formula1>
    </dataValidation>
  </dataValidations>
  <pageMargins left="0.511811024" right="0.511811024" top="0.78740157499999996" bottom="0.78740157499999996" header="0.31496062000000002" footer="0.31496062000000002"/>
  <pageSetup orientation="portrait" r:id="rId1"/>
  <ignoredErrors>
    <ignoredError sqref="C2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17"/>
  <sheetViews>
    <sheetView showGridLines="0" zoomScaleNormal="100" workbookViewId="0"/>
  </sheetViews>
  <sheetFormatPr defaultRowHeight="15" x14ac:dyDescent="0.25"/>
  <cols>
    <col min="1" max="1" width="13.28515625" customWidth="1"/>
    <col min="2" max="2" width="25.28515625" bestFit="1" customWidth="1"/>
    <col min="3" max="13" width="18.7109375" bestFit="1" customWidth="1"/>
    <col min="14" max="14" width="20.140625" bestFit="1" customWidth="1"/>
    <col min="15" max="15" width="9.28515625" customWidth="1"/>
  </cols>
  <sheetData>
    <row r="2" spans="1:15" s="48" customFormat="1" x14ac:dyDescent="0.25">
      <c r="A2" s="49"/>
      <c r="O2" s="50"/>
    </row>
    <row r="3" spans="1:15" s="48" customFormat="1" x14ac:dyDescent="0.25">
      <c r="A3" s="49"/>
      <c r="O3" s="50"/>
    </row>
    <row r="4" spans="1:15" s="48" customFormat="1" x14ac:dyDescent="0.25">
      <c r="A4" s="49"/>
      <c r="O4" s="57"/>
    </row>
    <row r="5" spans="1:15" s="48" customFormat="1" x14ac:dyDescent="0.25">
      <c r="A5" s="49"/>
      <c r="O5" s="59"/>
    </row>
    <row r="6" spans="1:15" s="48" customFormat="1" ht="18.75" x14ac:dyDescent="0.3">
      <c r="A6" s="49"/>
      <c r="B6" s="81" t="s">
        <v>51</v>
      </c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3"/>
      <c r="O6" s="59"/>
    </row>
    <row r="7" spans="1:15" s="48" customFormat="1" x14ac:dyDescent="0.25">
      <c r="A7" s="49"/>
      <c r="B7" s="51"/>
      <c r="C7" s="52" t="s">
        <v>52</v>
      </c>
      <c r="D7" s="52" t="s">
        <v>53</v>
      </c>
      <c r="E7" s="52" t="s">
        <v>54</v>
      </c>
      <c r="F7" s="52" t="s">
        <v>55</v>
      </c>
      <c r="G7" s="52" t="s">
        <v>56</v>
      </c>
      <c r="H7" s="52" t="s">
        <v>57</v>
      </c>
      <c r="I7" s="52" t="s">
        <v>58</v>
      </c>
      <c r="J7" s="52" t="s">
        <v>59</v>
      </c>
      <c r="K7" s="52" t="s">
        <v>60</v>
      </c>
      <c r="L7" s="52" t="s">
        <v>61</v>
      </c>
      <c r="M7" s="52" t="s">
        <v>62</v>
      </c>
      <c r="N7" s="53" t="s">
        <v>63</v>
      </c>
      <c r="O7" s="57"/>
    </row>
    <row r="8" spans="1:15" s="48" customFormat="1" x14ac:dyDescent="0.25">
      <c r="A8" s="49"/>
      <c r="B8" s="54" t="s">
        <v>64</v>
      </c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  <c r="O8" s="59"/>
    </row>
    <row r="9" spans="1:15" s="48" customFormat="1" x14ac:dyDescent="0.25">
      <c r="A9" s="49"/>
      <c r="B9" s="58" t="s">
        <v>65</v>
      </c>
      <c r="C9" s="61">
        <f>Projeção!$C$10</f>
        <v>10000</v>
      </c>
      <c r="D9" s="61">
        <f>Projeção!$C$10</f>
        <v>10000</v>
      </c>
      <c r="E9" s="61">
        <f>Projeção!$C$10</f>
        <v>10000</v>
      </c>
      <c r="F9" s="61">
        <f>Projeção!$C$10</f>
        <v>10000</v>
      </c>
      <c r="G9" s="61">
        <f>Projeção!$C$10</f>
        <v>10000</v>
      </c>
      <c r="H9" s="61">
        <f>Projeção!$C$10</f>
        <v>10000</v>
      </c>
      <c r="I9" s="61">
        <f>Projeção!$C$10</f>
        <v>10000</v>
      </c>
      <c r="J9" s="61">
        <f>Projeção!$C$10</f>
        <v>10000</v>
      </c>
      <c r="K9" s="61">
        <f>Projeção!$C$10</f>
        <v>10000</v>
      </c>
      <c r="L9" s="61">
        <f>Projeção!$C$10</f>
        <v>10000</v>
      </c>
      <c r="M9" s="61">
        <f>Projeção!$C$10</f>
        <v>10000</v>
      </c>
      <c r="N9" s="62">
        <f>Projeção!$C$10</f>
        <v>10000</v>
      </c>
      <c r="O9" s="59"/>
    </row>
    <row r="10" spans="1:15" s="48" customFormat="1" x14ac:dyDescent="0.25">
      <c r="A10" s="49"/>
      <c r="B10" s="60" t="s">
        <v>66</v>
      </c>
      <c r="C10" s="61">
        <f t="shared" ref="C10:N10" si="0">C9</f>
        <v>10000</v>
      </c>
      <c r="D10" s="61">
        <f t="shared" si="0"/>
        <v>10000</v>
      </c>
      <c r="E10" s="61">
        <f t="shared" si="0"/>
        <v>10000</v>
      </c>
      <c r="F10" s="61">
        <f t="shared" si="0"/>
        <v>10000</v>
      </c>
      <c r="G10" s="61">
        <f t="shared" si="0"/>
        <v>10000</v>
      </c>
      <c r="H10" s="61">
        <f t="shared" si="0"/>
        <v>10000</v>
      </c>
      <c r="I10" s="61">
        <f t="shared" si="0"/>
        <v>10000</v>
      </c>
      <c r="J10" s="61">
        <f t="shared" si="0"/>
        <v>10000</v>
      </c>
      <c r="K10" s="61">
        <f t="shared" si="0"/>
        <v>10000</v>
      </c>
      <c r="L10" s="61">
        <f t="shared" si="0"/>
        <v>10000</v>
      </c>
      <c r="M10" s="61">
        <f t="shared" si="0"/>
        <v>10000</v>
      </c>
      <c r="N10" s="62">
        <f t="shared" si="0"/>
        <v>10000</v>
      </c>
      <c r="O10" s="59"/>
    </row>
    <row r="11" spans="1:15" s="48" customFormat="1" x14ac:dyDescent="0.25">
      <c r="A11" s="49"/>
      <c r="B11" s="63" t="s">
        <v>67</v>
      </c>
      <c r="C11" s="64"/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5"/>
      <c r="O11" s="59"/>
    </row>
    <row r="12" spans="1:15" s="48" customFormat="1" x14ac:dyDescent="0.25">
      <c r="A12" s="49"/>
      <c r="B12" s="58" t="s">
        <v>28</v>
      </c>
      <c r="C12" s="61">
        <f>Projeção!$G$20</f>
        <v>1000</v>
      </c>
      <c r="D12" s="61">
        <f>Projeção!$G$20</f>
        <v>1000</v>
      </c>
      <c r="E12" s="61">
        <f>Projeção!$G$20</f>
        <v>1000</v>
      </c>
      <c r="F12" s="61">
        <f>Projeção!$G$20</f>
        <v>1000</v>
      </c>
      <c r="G12" s="61">
        <f>Projeção!$G$20</f>
        <v>1000</v>
      </c>
      <c r="H12" s="61">
        <f>Projeção!$G$20</f>
        <v>1000</v>
      </c>
      <c r="I12" s="61">
        <f>Projeção!$G$20</f>
        <v>1000</v>
      </c>
      <c r="J12" s="61">
        <f>Projeção!$G$20</f>
        <v>1000</v>
      </c>
      <c r="K12" s="61">
        <f>Projeção!$G$20</f>
        <v>1000</v>
      </c>
      <c r="L12" s="61">
        <f>Projeção!$G$20</f>
        <v>1000</v>
      </c>
      <c r="M12" s="61">
        <f>Projeção!$G$20</f>
        <v>1000</v>
      </c>
      <c r="N12" s="62">
        <f>Projeção!$G$20</f>
        <v>1000</v>
      </c>
      <c r="O12" s="67"/>
    </row>
    <row r="13" spans="1:15" s="48" customFormat="1" x14ac:dyDescent="0.25">
      <c r="A13" s="49"/>
      <c r="B13" s="58" t="s">
        <v>68</v>
      </c>
      <c r="C13" s="61">
        <f>Projeção!$C$23</f>
        <v>200</v>
      </c>
      <c r="D13" s="61">
        <f>Projeção!$C$23</f>
        <v>200</v>
      </c>
      <c r="E13" s="61">
        <f>Projeção!$C$23</f>
        <v>200</v>
      </c>
      <c r="F13" s="61">
        <f>Projeção!$C$23</f>
        <v>200</v>
      </c>
      <c r="G13" s="61">
        <f>Projeção!$C$23</f>
        <v>200</v>
      </c>
      <c r="H13" s="61">
        <f>Projeção!$C$23</f>
        <v>200</v>
      </c>
      <c r="I13" s="61">
        <f>Projeção!$C$23</f>
        <v>200</v>
      </c>
      <c r="J13" s="61">
        <f>Projeção!$C$23</f>
        <v>200</v>
      </c>
      <c r="K13" s="61">
        <f>Projeção!$C$23</f>
        <v>200</v>
      </c>
      <c r="L13" s="61">
        <f>Projeção!$C$23</f>
        <v>200</v>
      </c>
      <c r="M13" s="61">
        <f>Projeção!$C$23</f>
        <v>200</v>
      </c>
      <c r="N13" s="62">
        <f>Projeção!$C$23</f>
        <v>200</v>
      </c>
      <c r="O13" s="67"/>
    </row>
    <row r="14" spans="1:15" x14ac:dyDescent="0.25">
      <c r="B14" s="58" t="s">
        <v>69</v>
      </c>
      <c r="C14" s="61">
        <f>Projeção!$C$13</f>
        <v>54</v>
      </c>
      <c r="D14" s="61">
        <f>Projeção!$C$13</f>
        <v>54</v>
      </c>
      <c r="E14" s="61">
        <f>Projeção!$C$13</f>
        <v>54</v>
      </c>
      <c r="F14" s="61">
        <f>Projeção!$C$13</f>
        <v>54</v>
      </c>
      <c r="G14" s="61">
        <f>Projeção!$C$13</f>
        <v>54</v>
      </c>
      <c r="H14" s="61">
        <f>Projeção!$C$13</f>
        <v>54</v>
      </c>
      <c r="I14" s="61">
        <f>Projeção!$C$13</f>
        <v>54</v>
      </c>
      <c r="J14" s="61">
        <f>Projeção!$C$13</f>
        <v>54</v>
      </c>
      <c r="K14" s="61">
        <f>Projeção!$C$13</f>
        <v>54</v>
      </c>
      <c r="L14" s="61">
        <f>Projeção!$C$13</f>
        <v>54</v>
      </c>
      <c r="M14" s="61">
        <f>Projeção!$C$13</f>
        <v>54</v>
      </c>
      <c r="N14" s="62">
        <f>Projeção!$C$13</f>
        <v>54</v>
      </c>
    </row>
    <row r="15" spans="1:15" x14ac:dyDescent="0.25">
      <c r="B15" s="60" t="s">
        <v>70</v>
      </c>
      <c r="C15" s="61">
        <f>SUM(C12:C14)</f>
        <v>1254</v>
      </c>
      <c r="D15" s="61">
        <f t="shared" ref="D15:N15" si="1">SUM(D12:D14)</f>
        <v>1254</v>
      </c>
      <c r="E15" s="61">
        <f t="shared" si="1"/>
        <v>1254</v>
      </c>
      <c r="F15" s="61">
        <f t="shared" si="1"/>
        <v>1254</v>
      </c>
      <c r="G15" s="61">
        <f t="shared" si="1"/>
        <v>1254</v>
      </c>
      <c r="H15" s="61">
        <f t="shared" si="1"/>
        <v>1254</v>
      </c>
      <c r="I15" s="61">
        <f t="shared" si="1"/>
        <v>1254</v>
      </c>
      <c r="J15" s="61">
        <f t="shared" si="1"/>
        <v>1254</v>
      </c>
      <c r="K15" s="61">
        <f t="shared" si="1"/>
        <v>1254</v>
      </c>
      <c r="L15" s="61">
        <f t="shared" si="1"/>
        <v>1254</v>
      </c>
      <c r="M15" s="61">
        <f t="shared" si="1"/>
        <v>1254</v>
      </c>
      <c r="N15" s="62">
        <f t="shared" si="1"/>
        <v>1254</v>
      </c>
    </row>
    <row r="16" spans="1:15" ht="15.75" x14ac:dyDescent="0.25">
      <c r="B16" s="66" t="s">
        <v>71</v>
      </c>
      <c r="C16" s="61">
        <f>C10-C15</f>
        <v>8746</v>
      </c>
      <c r="D16" s="61">
        <f t="shared" ref="D16:N16" si="2">D10-D15</f>
        <v>8746</v>
      </c>
      <c r="E16" s="61">
        <f t="shared" si="2"/>
        <v>8746</v>
      </c>
      <c r="F16" s="61">
        <f t="shared" si="2"/>
        <v>8746</v>
      </c>
      <c r="G16" s="61">
        <f t="shared" si="2"/>
        <v>8746</v>
      </c>
      <c r="H16" s="61">
        <f t="shared" si="2"/>
        <v>8746</v>
      </c>
      <c r="I16" s="61">
        <f t="shared" si="2"/>
        <v>8746</v>
      </c>
      <c r="J16" s="61">
        <f t="shared" si="2"/>
        <v>8746</v>
      </c>
      <c r="K16" s="61">
        <f t="shared" si="2"/>
        <v>8746</v>
      </c>
      <c r="L16" s="61">
        <f t="shared" si="2"/>
        <v>8746</v>
      </c>
      <c r="M16" s="61">
        <f t="shared" si="2"/>
        <v>8746</v>
      </c>
      <c r="N16" s="62">
        <f t="shared" si="2"/>
        <v>8746</v>
      </c>
    </row>
    <row r="17" spans="2:14" ht="15.75" x14ac:dyDescent="0.25">
      <c r="B17" s="68" t="s">
        <v>72</v>
      </c>
      <c r="C17" s="70">
        <v>0</v>
      </c>
      <c r="D17" s="70">
        <f>C16+D16</f>
        <v>17492</v>
      </c>
      <c r="E17" s="70">
        <f>D17+E16</f>
        <v>26238</v>
      </c>
      <c r="F17" s="70">
        <f t="shared" ref="F17:N17" si="3">E17+F16</f>
        <v>34984</v>
      </c>
      <c r="G17" s="70">
        <f t="shared" si="3"/>
        <v>43730</v>
      </c>
      <c r="H17" s="70">
        <f t="shared" si="3"/>
        <v>52476</v>
      </c>
      <c r="I17" s="70">
        <f t="shared" si="3"/>
        <v>61222</v>
      </c>
      <c r="J17" s="70">
        <f t="shared" si="3"/>
        <v>69968</v>
      </c>
      <c r="K17" s="70">
        <f t="shared" si="3"/>
        <v>78714</v>
      </c>
      <c r="L17" s="70">
        <f t="shared" si="3"/>
        <v>87460</v>
      </c>
      <c r="M17" s="70">
        <f t="shared" si="3"/>
        <v>96206</v>
      </c>
      <c r="N17" s="71">
        <f t="shared" si="3"/>
        <v>104952</v>
      </c>
    </row>
  </sheetData>
  <sheetProtection algorithmName="SHA-512" hashValue="3bbRpEAY2Pqark630I0kISooqLbO7q66A9x423R3EiMS8J2/k2AwDXnUVEDPYp4udXCw6gtIBFfbu+XQt9U/qA==" saltValue="BY9zBU0fqqpZpd7+5NiRxw==" spinCount="100000" sheet="1" objects="1" scenarios="1" selectLockedCells="1"/>
  <mergeCells count="1">
    <mergeCell ref="B6:N6"/>
  </mergeCells>
  <pageMargins left="0.511811024" right="0.511811024" top="0.78740157499999996" bottom="0.78740157499999996" header="0.31496062000000002" footer="0.31496062000000002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AA120"/>
  <sheetViews>
    <sheetView showGridLines="0" zoomScale="70" zoomScaleNormal="70" workbookViewId="0">
      <selection activeCell="A5" sqref="A5"/>
    </sheetView>
  </sheetViews>
  <sheetFormatPr defaultRowHeight="15" x14ac:dyDescent="0.25"/>
  <cols>
    <col min="1" max="2" width="9.140625" customWidth="1"/>
    <col min="3" max="3" width="59.28515625" customWidth="1"/>
    <col min="4" max="4" width="18.7109375" customWidth="1"/>
    <col min="5" max="7" width="9.140625" customWidth="1"/>
    <col min="8" max="8" width="20.28515625" customWidth="1"/>
    <col min="9" max="9" width="18.28515625" bestFit="1" customWidth="1"/>
    <col min="10" max="10" width="19.7109375" bestFit="1" customWidth="1"/>
    <col min="11" max="11" width="23.140625" bestFit="1" customWidth="1"/>
    <col min="12" max="12" width="21" hidden="1" customWidth="1"/>
    <col min="13" max="13" width="23" bestFit="1" customWidth="1"/>
    <col min="14" max="15" width="25.7109375" bestFit="1" customWidth="1"/>
    <col min="16" max="16" width="12.5703125" hidden="1" customWidth="1"/>
    <col min="17" max="17" width="16.7109375" hidden="1" customWidth="1"/>
    <col min="18" max="18" width="25.85546875" hidden="1" customWidth="1"/>
    <col min="19" max="19" width="12.5703125" hidden="1" customWidth="1"/>
    <col min="20" max="20" width="15.7109375" hidden="1" customWidth="1"/>
    <col min="21" max="21" width="20.7109375" hidden="1" customWidth="1"/>
    <col min="22" max="22" width="24.85546875" hidden="1" customWidth="1"/>
    <col min="23" max="23" width="31.42578125" hidden="1" customWidth="1"/>
    <col min="24" max="24" width="38.5703125" hidden="1" customWidth="1"/>
    <col min="25" max="25" width="25.5703125" customWidth="1"/>
    <col min="26" max="26" width="32.140625" bestFit="1" customWidth="1"/>
    <col min="27" max="27" width="25.28515625" bestFit="1" customWidth="1"/>
  </cols>
  <sheetData>
    <row r="4" spans="3:27" ht="23.25" x14ac:dyDescent="0.35">
      <c r="C4" s="17" t="s">
        <v>2</v>
      </c>
      <c r="K4" s="18"/>
      <c r="L4" s="16">
        <v>0.06</v>
      </c>
      <c r="P4" s="16">
        <v>0.08</v>
      </c>
      <c r="R4" s="16">
        <v>0.08</v>
      </c>
      <c r="U4" s="16"/>
      <c r="V4" s="16">
        <v>0.08</v>
      </c>
      <c r="W4" s="16">
        <v>0.08</v>
      </c>
      <c r="X4" s="16">
        <v>0.08</v>
      </c>
    </row>
    <row r="5" spans="3:27" ht="23.25" x14ac:dyDescent="0.35">
      <c r="C5" s="84"/>
      <c r="D5" s="84"/>
      <c r="H5" s="19" t="s">
        <v>3</v>
      </c>
      <c r="I5" s="19" t="s">
        <v>1</v>
      </c>
      <c r="J5" s="19" t="s">
        <v>4</v>
      </c>
      <c r="K5" s="19" t="s">
        <v>5</v>
      </c>
      <c r="L5" s="19" t="s">
        <v>6</v>
      </c>
      <c r="M5" s="19" t="s">
        <v>7</v>
      </c>
      <c r="N5" s="19" t="s">
        <v>8</v>
      </c>
      <c r="O5" s="19" t="s">
        <v>9</v>
      </c>
      <c r="P5" s="19" t="s">
        <v>10</v>
      </c>
      <c r="Q5" s="19" t="s">
        <v>11</v>
      </c>
      <c r="R5" s="19" t="s">
        <v>12</v>
      </c>
      <c r="S5" s="19" t="s">
        <v>13</v>
      </c>
      <c r="T5" s="19" t="s">
        <v>14</v>
      </c>
      <c r="U5" s="19" t="s">
        <v>23</v>
      </c>
      <c r="V5" s="19" t="s">
        <v>15</v>
      </c>
      <c r="W5" s="19" t="s">
        <v>16</v>
      </c>
      <c r="X5" s="19" t="s">
        <v>24</v>
      </c>
      <c r="Y5" s="20" t="s">
        <v>18</v>
      </c>
      <c r="Z5" s="19" t="s">
        <v>25</v>
      </c>
      <c r="AA5" s="19" t="s">
        <v>26</v>
      </c>
    </row>
    <row r="6" spans="3:27" ht="23.25" x14ac:dyDescent="0.35">
      <c r="C6" s="21" t="s">
        <v>4</v>
      </c>
      <c r="D6" s="22">
        <v>5000</v>
      </c>
      <c r="H6" s="23" t="s">
        <v>19</v>
      </c>
      <c r="I6" s="23">
        <v>7</v>
      </c>
      <c r="J6" s="24">
        <v>5000</v>
      </c>
      <c r="K6" s="24">
        <v>126</v>
      </c>
      <c r="L6" s="24">
        <f>IF(Tabela1[[#This Row],[Vale Transporte]]="","",IF(Tabela1[[#This Row],[Vale Transporte]]=0,0,-Tabela1[[#This Row],[Salário Bruto]]*$L$4))</f>
        <v>-300</v>
      </c>
      <c r="M6" s="24">
        <v>210</v>
      </c>
      <c r="N6" s="24">
        <v>100</v>
      </c>
      <c r="O6" s="24">
        <v>50</v>
      </c>
      <c r="P6" s="25">
        <f>IF(Tabela1[[#This Row],[Salário Bruto]]="","",Tabela1[[#This Row],[Salário Bruto]]*$P$4)</f>
        <v>400</v>
      </c>
      <c r="Q6" s="25">
        <f>IF(Tabela1[[#This Row],[Salário Bruto]]="","",Tabela1[[#This Row],[Salário Bruto]]/12)</f>
        <v>416.66666666666669</v>
      </c>
      <c r="R6" s="25">
        <f>IF(Tabela1[[#This Row],[Salário Bruto]]="","",Tabela1[[#This Row],[13º Salário]]*$P$4)</f>
        <v>33.333333333333336</v>
      </c>
      <c r="S6" s="25">
        <f>Tabela1[[#This Row],[13º Salário]]</f>
        <v>416.66666666666669</v>
      </c>
      <c r="T6" s="25">
        <f>IF(Tabela1[[#This Row],[Férias]]="","",Tabela1[[#This Row],[Férias]]/3)</f>
        <v>138.88888888888889</v>
      </c>
      <c r="U6" s="25">
        <f>Tabela1[[#This Row],[1/3 Férias]]</f>
        <v>138.88888888888889</v>
      </c>
      <c r="V6" s="25">
        <f>IF(Tabela1[[#This Row],[Férias]]="","",Tabela1[[#This Row],[Férias]]*$V$4)</f>
        <v>33.333333333333336</v>
      </c>
      <c r="W6" s="25">
        <f>IF(Tabela1[[#This Row],[1/3 Férias]]="","",Tabela1[[#This Row],[1/3 Férias]]*$W$4)</f>
        <v>11.111111111111111</v>
      </c>
      <c r="X6" s="25">
        <f>IF(Tabela1[[#This Row],[Salário Bruto]]="","",$X$4*Tabela1[[#This Row],[Salário Bruto]])</f>
        <v>400</v>
      </c>
      <c r="Y6" s="26">
        <f>IF(Tabela1[[#This Row],[Salário Bruto]]="","",SUM(Tabela1[[#This Row],[Salário Bruto]:[INSS]])*Tabela1[[#This Row],[Quantidade]])</f>
        <v>50224.222222222219</v>
      </c>
      <c r="Z6" s="25">
        <f>IF(Tabela1[[#This Row],[Salário Bruto]]="","",SUM(Tabela1[[#This Row],[Salário Bruto]:[INSS]]))</f>
        <v>7174.8888888888887</v>
      </c>
      <c r="AA6" s="25">
        <f>IF(Tabela1[[#This Row],[Salário Bruto]]="","",Tabela1[[#This Row],[Custo por funcionário]]-Tabela1[[#This Row],[Salário Bruto]])</f>
        <v>2174.8888888888887</v>
      </c>
    </row>
    <row r="7" spans="3:27" ht="23.25" x14ac:dyDescent="0.35">
      <c r="C7" s="21" t="s">
        <v>5</v>
      </c>
      <c r="D7" s="22">
        <v>126</v>
      </c>
      <c r="H7" s="23" t="s">
        <v>20</v>
      </c>
      <c r="I7" s="23">
        <v>2</v>
      </c>
      <c r="J7" s="24">
        <v>2000</v>
      </c>
      <c r="K7" s="24"/>
      <c r="L7" s="24" t="str">
        <f>IF(Tabela1[[#This Row],[Vale Transporte]]="","",IF(Tabela1[[#This Row],[Vale Transporte]]=0,0,-Tabela1[[#This Row],[Salário Bruto]]*$L$4))</f>
        <v/>
      </c>
      <c r="M7" s="24"/>
      <c r="N7" s="24"/>
      <c r="O7" s="24"/>
      <c r="P7" s="25">
        <f>IF(Tabela1[[#This Row],[Salário Bruto]]="","",Tabela1[[#This Row],[Salário Bruto]]*$P$4)</f>
        <v>160</v>
      </c>
      <c r="Q7" s="25">
        <f>IF(Tabela1[[#This Row],[Salário Bruto]]="","",Tabela1[[#This Row],[Salário Bruto]]/12)</f>
        <v>166.66666666666666</v>
      </c>
      <c r="R7" s="25">
        <f>IF(Tabela1[[#This Row],[Salário Bruto]]="","",Tabela1[[#This Row],[13º Salário]]*$P$4)</f>
        <v>13.333333333333332</v>
      </c>
      <c r="S7" s="25">
        <f>Tabela1[[#This Row],[13º Salário]]</f>
        <v>166.66666666666666</v>
      </c>
      <c r="T7" s="25">
        <f>IF(Tabela1[[#This Row],[Férias]]="","",Tabela1[[#This Row],[Férias]]/3)</f>
        <v>55.55555555555555</v>
      </c>
      <c r="U7" s="25">
        <f>Tabela1[[#This Row],[1/3 Férias]]</f>
        <v>55.55555555555555</v>
      </c>
      <c r="V7" s="25">
        <f>IF(Tabela1[[#This Row],[Férias]]="","",Tabela1[[#This Row],[Férias]]*$V$4)</f>
        <v>13.333333333333332</v>
      </c>
      <c r="W7" s="25">
        <f>IF(Tabela1[[#This Row],[1/3 Férias]]="","",Tabela1[[#This Row],[1/3 Férias]]*$W$4)</f>
        <v>4.4444444444444438</v>
      </c>
      <c r="X7" s="25">
        <f>IF(Tabela1[[#This Row],[Salário Bruto]]="","",$X$4*Tabela1[[#This Row],[Salário Bruto]])</f>
        <v>160</v>
      </c>
      <c r="Y7" s="26">
        <f>IF(Tabela1[[#This Row],[Salário Bruto]]="","",SUM(Tabela1[[#This Row],[Salário Bruto]:[INSS]])*Tabela1[[#This Row],[Quantidade]])</f>
        <v>5591.1111111111113</v>
      </c>
      <c r="Z7" s="25">
        <f>IF(Tabela1[[#This Row],[Salário Bruto]]="","",SUM(Tabela1[[#This Row],[Salário Bruto]:[INSS]]))</f>
        <v>2795.5555555555557</v>
      </c>
      <c r="AA7" s="25">
        <f>IF(Tabela1[[#This Row],[Salário Bruto]]="","",Tabela1[[#This Row],[Custo por funcionário]]-Tabela1[[#This Row],[Salário Bruto]])</f>
        <v>795.55555555555566</v>
      </c>
    </row>
    <row r="8" spans="3:27" ht="23.25" x14ac:dyDescent="0.35">
      <c r="C8" s="27" t="s">
        <v>21</v>
      </c>
      <c r="D8" s="22">
        <f>IF(D7&gt;0,-E8*D6,0)</f>
        <v>-300</v>
      </c>
      <c r="E8" s="28">
        <v>0.06</v>
      </c>
      <c r="H8" s="23" t="s">
        <v>22</v>
      </c>
      <c r="I8" s="23">
        <v>3</v>
      </c>
      <c r="J8" s="24">
        <v>5000</v>
      </c>
      <c r="K8" s="24"/>
      <c r="L8" s="24" t="str">
        <f>IF(Tabela1[[#This Row],[Vale Transporte]]="","",IF(Tabela1[[#This Row],[Vale Transporte]]=0,0,-Tabela1[[#This Row],[Salário Bruto]]*$L$4))</f>
        <v/>
      </c>
      <c r="M8" s="24"/>
      <c r="N8" s="24"/>
      <c r="O8" s="24"/>
      <c r="P8" s="25">
        <f>IF(Tabela1[[#This Row],[Salário Bruto]]="","",Tabela1[[#This Row],[Salário Bruto]]*$P$4)</f>
        <v>400</v>
      </c>
      <c r="Q8" s="25">
        <f>IF(Tabela1[[#This Row],[Salário Bruto]]="","",Tabela1[[#This Row],[Salário Bruto]]/12)</f>
        <v>416.66666666666669</v>
      </c>
      <c r="R8" s="25">
        <f>IF(Tabela1[[#This Row],[Salário Bruto]]="","",Tabela1[[#This Row],[13º Salário]]*$P$4)</f>
        <v>33.333333333333336</v>
      </c>
      <c r="S8" s="25">
        <f>Tabela1[[#This Row],[13º Salário]]</f>
        <v>416.66666666666669</v>
      </c>
      <c r="T8" s="25">
        <f>IF(Tabela1[[#This Row],[Férias]]="","",Tabela1[[#This Row],[Férias]]/3)</f>
        <v>138.88888888888889</v>
      </c>
      <c r="U8" s="25">
        <f>Tabela1[[#This Row],[1/3 Férias]]</f>
        <v>138.88888888888889</v>
      </c>
      <c r="V8" s="25">
        <f>IF(Tabela1[[#This Row],[Férias]]="","",Tabela1[[#This Row],[Férias]]*$V$4)</f>
        <v>33.333333333333336</v>
      </c>
      <c r="W8" s="25">
        <f>IF(Tabela1[[#This Row],[1/3 Férias]]="","",Tabela1[[#This Row],[1/3 Férias]]*$W$4)</f>
        <v>11.111111111111111</v>
      </c>
      <c r="X8" s="25">
        <f>IF(Tabela1[[#This Row],[Salário Bruto]]="","",$X$4*Tabela1[[#This Row],[Salário Bruto]])</f>
        <v>400</v>
      </c>
      <c r="Y8" s="26">
        <f>IF(Tabela1[[#This Row],[Salário Bruto]]="","",SUM(Tabela1[[#This Row],[Salário Bruto]:[INSS]])*Tabela1[[#This Row],[Quantidade]])</f>
        <v>20966.666666666664</v>
      </c>
      <c r="Z8" s="25">
        <f>IF(Tabela1[[#This Row],[Salário Bruto]]="","",SUM(Tabela1[[#This Row],[Salário Bruto]:[INSS]]))</f>
        <v>6988.8888888888887</v>
      </c>
      <c r="AA8" s="25">
        <f>IF(Tabela1[[#This Row],[Salário Bruto]]="","",Tabela1[[#This Row],[Custo por funcionário]]-Tabela1[[#This Row],[Salário Bruto]])</f>
        <v>1988.8888888888887</v>
      </c>
    </row>
    <row r="9" spans="3:27" ht="23.25" x14ac:dyDescent="0.35">
      <c r="C9" s="21" t="s">
        <v>7</v>
      </c>
      <c r="D9" s="22">
        <v>210</v>
      </c>
      <c r="H9" s="23"/>
      <c r="I9" s="23"/>
      <c r="J9" s="24"/>
      <c r="K9" s="24"/>
      <c r="L9" s="24" t="str">
        <f>IF(Tabela1[[#This Row],[Vale Transporte]]="","",IF(Tabela1[[#This Row],[Vale Transporte]]=0,0,-Tabela1[[#This Row],[Salário Bruto]]*$L$4))</f>
        <v/>
      </c>
      <c r="M9" s="24"/>
      <c r="N9" s="24"/>
      <c r="O9" s="24"/>
      <c r="P9" s="25" t="str">
        <f>IF(Tabela1[[#This Row],[Salário Bruto]]="","",Tabela1[[#This Row],[Salário Bruto]]*$P$4)</f>
        <v/>
      </c>
      <c r="Q9" s="25" t="str">
        <f>IF(Tabela1[[#This Row],[Salário Bruto]]="","",Tabela1[[#This Row],[Salário Bruto]]/12)</f>
        <v/>
      </c>
      <c r="R9" s="25" t="str">
        <f>IF(Tabela1[[#This Row],[Salário Bruto]]="","",Tabela1[[#This Row],[13º Salário]]*$P$4)</f>
        <v/>
      </c>
      <c r="S9" s="25" t="str">
        <f>Tabela1[[#This Row],[13º Salário]]</f>
        <v/>
      </c>
      <c r="T9" s="25" t="str">
        <f>IF(Tabela1[[#This Row],[Férias]]="","",Tabela1[[#This Row],[Férias]]/3)</f>
        <v/>
      </c>
      <c r="U9" s="25" t="str">
        <f>Tabela1[[#This Row],[1/3 Férias]]</f>
        <v/>
      </c>
      <c r="V9" s="25" t="str">
        <f>IF(Tabela1[[#This Row],[Férias]]="","",Tabela1[[#This Row],[Férias]]*$V$4)</f>
        <v/>
      </c>
      <c r="W9" s="25" t="str">
        <f>IF(Tabela1[[#This Row],[1/3 Férias]]="","",Tabela1[[#This Row],[1/3 Férias]]*$W$4)</f>
        <v/>
      </c>
      <c r="X9" s="25" t="str">
        <f>IF(Tabela1[[#This Row],[Salário Bruto]]="","",$X$4*Tabela1[[#This Row],[Salário Bruto]])</f>
        <v/>
      </c>
      <c r="Y9" s="26" t="str">
        <f>IF(Tabela1[[#This Row],[Salário Bruto]]="","",SUM(Tabela1[[#This Row],[Salário Bruto]:[INSS]])*Tabela1[[#This Row],[Quantidade]])</f>
        <v/>
      </c>
      <c r="Z9" s="25" t="str">
        <f>IF(Tabela1[[#This Row],[Salário Bruto]]="","",SUM(Tabela1[[#This Row],[Salário Bruto]:[INSS]]))</f>
        <v/>
      </c>
      <c r="AA9" s="25" t="str">
        <f>IF(Tabela1[[#This Row],[Salário Bruto]]="","",Tabela1[[#This Row],[Custo por funcionário]]-Tabela1[[#This Row],[Salário Bruto]])</f>
        <v/>
      </c>
    </row>
    <row r="10" spans="3:27" ht="23.25" x14ac:dyDescent="0.35">
      <c r="C10" s="21" t="s">
        <v>8</v>
      </c>
      <c r="D10" s="22">
        <v>100</v>
      </c>
      <c r="H10" s="23"/>
      <c r="I10" s="23"/>
      <c r="J10" s="24"/>
      <c r="K10" s="24"/>
      <c r="L10" s="24" t="str">
        <f>IF(Tabela1[[#This Row],[Vale Transporte]]="","",IF(Tabela1[[#This Row],[Vale Transporte]]=0,0,-Tabela1[[#This Row],[Salário Bruto]]*$L$4))</f>
        <v/>
      </c>
      <c r="M10" s="24"/>
      <c r="N10" s="24"/>
      <c r="O10" s="24"/>
      <c r="P10" s="25" t="str">
        <f>IF(Tabela1[[#This Row],[Salário Bruto]]="","",Tabela1[[#This Row],[Salário Bruto]]*$P$4)</f>
        <v/>
      </c>
      <c r="Q10" s="25" t="str">
        <f>IF(Tabela1[[#This Row],[Salário Bruto]]="","",Tabela1[[#This Row],[Salário Bruto]]/12)</f>
        <v/>
      </c>
      <c r="R10" s="25" t="str">
        <f>IF(Tabela1[[#This Row],[Salário Bruto]]="","",Tabela1[[#This Row],[13º Salário]]*$P$4)</f>
        <v/>
      </c>
      <c r="S10" s="25" t="str">
        <f>Tabela1[[#This Row],[13º Salário]]</f>
        <v/>
      </c>
      <c r="T10" s="25" t="str">
        <f>IF(Tabela1[[#This Row],[Férias]]="","",Tabela1[[#This Row],[Férias]]/3)</f>
        <v/>
      </c>
      <c r="U10" s="25" t="str">
        <f>Tabela1[[#This Row],[1/3 Férias]]</f>
        <v/>
      </c>
      <c r="V10" s="25" t="str">
        <f>IF(Tabela1[[#This Row],[Férias]]="","",Tabela1[[#This Row],[Férias]]*$V$4)</f>
        <v/>
      </c>
      <c r="W10" s="25" t="str">
        <f>IF(Tabela1[[#This Row],[1/3 Férias]]="","",Tabela1[[#This Row],[1/3 Férias]]*$W$4)</f>
        <v/>
      </c>
      <c r="X10" s="25" t="str">
        <f>IF(Tabela1[[#This Row],[Salário Bruto]]="","",$X$4*Tabela1[[#This Row],[Salário Bruto]])</f>
        <v/>
      </c>
      <c r="Y10" s="26" t="str">
        <f>IF(Tabela1[[#This Row],[Salário Bruto]]="","",SUM(Tabela1[[#This Row],[Salário Bruto]:[INSS]])*Tabela1[[#This Row],[Quantidade]])</f>
        <v/>
      </c>
      <c r="Z10" s="25" t="str">
        <f>IF(Tabela1[[#This Row],[Salário Bruto]]="","",SUM(Tabela1[[#This Row],[Salário Bruto]:[INSS]]))</f>
        <v/>
      </c>
      <c r="AA10" s="25" t="str">
        <f>IF(Tabela1[[#This Row],[Salário Bruto]]="","",Tabela1[[#This Row],[Custo por funcionário]]-Tabela1[[#This Row],[Salário Bruto]])</f>
        <v/>
      </c>
    </row>
    <row r="11" spans="3:27" ht="23.25" x14ac:dyDescent="0.35">
      <c r="C11" s="21" t="s">
        <v>9</v>
      </c>
      <c r="D11" s="22">
        <v>50</v>
      </c>
      <c r="H11" s="23"/>
      <c r="I11" s="23"/>
      <c r="J11" s="24"/>
      <c r="K11" s="24"/>
      <c r="L11" s="24" t="str">
        <f>IF(Tabela1[[#This Row],[Vale Transporte]]="","",IF(Tabela1[[#This Row],[Vale Transporte]]=0,0,-Tabela1[[#This Row],[Salário Bruto]]*$L$4))</f>
        <v/>
      </c>
      <c r="M11" s="24"/>
      <c r="N11" s="24"/>
      <c r="O11" s="24"/>
      <c r="P11" s="25" t="str">
        <f>IF(Tabela1[[#This Row],[Salário Bruto]]="","",Tabela1[[#This Row],[Salário Bruto]]*$P$4)</f>
        <v/>
      </c>
      <c r="Q11" s="25" t="str">
        <f>IF(Tabela1[[#This Row],[Salário Bruto]]="","",Tabela1[[#This Row],[Salário Bruto]]/12)</f>
        <v/>
      </c>
      <c r="R11" s="25" t="str">
        <f>IF(Tabela1[[#This Row],[Salário Bruto]]="","",Tabela1[[#This Row],[13º Salário]]*$P$4)</f>
        <v/>
      </c>
      <c r="S11" s="25" t="str">
        <f>Tabela1[[#This Row],[13º Salário]]</f>
        <v/>
      </c>
      <c r="T11" s="25" t="str">
        <f>IF(Tabela1[[#This Row],[Férias]]="","",Tabela1[[#This Row],[Férias]]/3)</f>
        <v/>
      </c>
      <c r="U11" s="25" t="str">
        <f>Tabela1[[#This Row],[1/3 Férias]]</f>
        <v/>
      </c>
      <c r="V11" s="25" t="str">
        <f>IF(Tabela1[[#This Row],[Férias]]="","",Tabela1[[#This Row],[Férias]]*$V$4)</f>
        <v/>
      </c>
      <c r="W11" s="25" t="str">
        <f>IF(Tabela1[[#This Row],[1/3 Férias]]="","",Tabela1[[#This Row],[1/3 Férias]]*$W$4)</f>
        <v/>
      </c>
      <c r="X11" s="25" t="str">
        <f>IF(Tabela1[[#This Row],[Salário Bruto]]="","",$X$4*Tabela1[[#This Row],[Salário Bruto]])</f>
        <v/>
      </c>
      <c r="Y11" s="26" t="str">
        <f>IF(Tabela1[[#This Row],[Salário Bruto]]="","",SUM(Tabela1[[#This Row],[Salário Bruto]:[INSS]])*Tabela1[[#This Row],[Quantidade]])</f>
        <v/>
      </c>
      <c r="Z11" s="25" t="str">
        <f>IF(Tabela1[[#This Row],[Salário Bruto]]="","",SUM(Tabela1[[#This Row],[Salário Bruto]:[INSS]]))</f>
        <v/>
      </c>
      <c r="AA11" s="25" t="str">
        <f>IF(Tabela1[[#This Row],[Salário Bruto]]="","",Tabela1[[#This Row],[Custo por funcionário]]-Tabela1[[#This Row],[Salário Bruto]])</f>
        <v/>
      </c>
    </row>
    <row r="12" spans="3:27" ht="23.25" x14ac:dyDescent="0.35">
      <c r="C12" s="27" t="s">
        <v>10</v>
      </c>
      <c r="D12" s="22">
        <f>E12*D6</f>
        <v>400</v>
      </c>
      <c r="E12" s="28">
        <v>0.08</v>
      </c>
      <c r="H12" s="23"/>
      <c r="I12" s="23"/>
      <c r="J12" s="24"/>
      <c r="K12" s="24"/>
      <c r="L12" s="24" t="str">
        <f>IF(Tabela1[[#This Row],[Vale Transporte]]="","",IF(Tabela1[[#This Row],[Vale Transporte]]=0,0,-Tabela1[[#This Row],[Salário Bruto]]*$L$4))</f>
        <v/>
      </c>
      <c r="M12" s="24"/>
      <c r="N12" s="24"/>
      <c r="O12" s="24"/>
      <c r="P12" s="25" t="str">
        <f>IF(Tabela1[[#This Row],[Salário Bruto]]="","",Tabela1[[#This Row],[Salário Bruto]]*$P$4)</f>
        <v/>
      </c>
      <c r="Q12" s="25" t="str">
        <f>IF(Tabela1[[#This Row],[Salário Bruto]]="","",Tabela1[[#This Row],[Salário Bruto]]/12)</f>
        <v/>
      </c>
      <c r="R12" s="25" t="str">
        <f>IF(Tabela1[[#This Row],[Salário Bruto]]="","",Tabela1[[#This Row],[13º Salário]]*$P$4)</f>
        <v/>
      </c>
      <c r="S12" s="25" t="str">
        <f>Tabela1[[#This Row],[13º Salário]]</f>
        <v/>
      </c>
      <c r="T12" s="25" t="str">
        <f>IF(Tabela1[[#This Row],[Férias]]="","",Tabela1[[#This Row],[Férias]]/3)</f>
        <v/>
      </c>
      <c r="U12" s="25" t="str">
        <f>Tabela1[[#This Row],[1/3 Férias]]</f>
        <v/>
      </c>
      <c r="V12" s="25" t="str">
        <f>IF(Tabela1[[#This Row],[Férias]]="","",Tabela1[[#This Row],[Férias]]*$V$4)</f>
        <v/>
      </c>
      <c r="W12" s="25" t="str">
        <f>IF(Tabela1[[#This Row],[1/3 Férias]]="","",Tabela1[[#This Row],[1/3 Férias]]*$W$4)</f>
        <v/>
      </c>
      <c r="X12" s="25" t="str">
        <f>IF(Tabela1[[#This Row],[Salário Bruto]]="","",$X$4*Tabela1[[#This Row],[Salário Bruto]])</f>
        <v/>
      </c>
      <c r="Y12" s="26" t="str">
        <f>IF(Tabela1[[#This Row],[Salário Bruto]]="","",SUM(Tabela1[[#This Row],[Salário Bruto]:[INSS]])*Tabela1[[#This Row],[Quantidade]])</f>
        <v/>
      </c>
      <c r="Z12" s="25" t="str">
        <f>IF(Tabela1[[#This Row],[Salário Bruto]]="","",SUM(Tabela1[[#This Row],[Salário Bruto]:[INSS]]))</f>
        <v/>
      </c>
      <c r="AA12" s="25" t="str">
        <f>IF(Tabela1[[#This Row],[Salário Bruto]]="","",Tabela1[[#This Row],[Custo por funcionário]]-Tabela1[[#This Row],[Salário Bruto]])</f>
        <v/>
      </c>
    </row>
    <row r="13" spans="3:27" ht="23.25" x14ac:dyDescent="0.35">
      <c r="C13" s="27" t="s">
        <v>11</v>
      </c>
      <c r="D13" s="22">
        <f>D6/12</f>
        <v>416.66666666666669</v>
      </c>
      <c r="H13" s="23"/>
      <c r="I13" s="23"/>
      <c r="J13" s="24"/>
      <c r="K13" s="24"/>
      <c r="L13" s="24" t="str">
        <f>IF(Tabela1[[#This Row],[Vale Transporte]]="","",IF(Tabela1[[#This Row],[Vale Transporte]]=0,0,-Tabela1[[#This Row],[Salário Bruto]]*$L$4))</f>
        <v/>
      </c>
      <c r="M13" s="24"/>
      <c r="N13" s="24"/>
      <c r="O13" s="24"/>
      <c r="P13" s="25" t="str">
        <f>IF(Tabela1[[#This Row],[Salário Bruto]]="","",Tabela1[[#This Row],[Salário Bruto]]*$P$4)</f>
        <v/>
      </c>
      <c r="Q13" s="25" t="str">
        <f>IF(Tabela1[[#This Row],[Salário Bruto]]="","",Tabela1[[#This Row],[Salário Bruto]]/12)</f>
        <v/>
      </c>
      <c r="R13" s="25" t="str">
        <f>IF(Tabela1[[#This Row],[Salário Bruto]]="","",Tabela1[[#This Row],[13º Salário]]*$P$4)</f>
        <v/>
      </c>
      <c r="S13" s="25" t="str">
        <f>Tabela1[[#This Row],[13º Salário]]</f>
        <v/>
      </c>
      <c r="T13" s="25" t="str">
        <f>IF(Tabela1[[#This Row],[Férias]]="","",Tabela1[[#This Row],[Férias]]/3)</f>
        <v/>
      </c>
      <c r="U13" s="25" t="str">
        <f>Tabela1[[#This Row],[1/3 Férias]]</f>
        <v/>
      </c>
      <c r="V13" s="25" t="str">
        <f>IF(Tabela1[[#This Row],[Férias]]="","",Tabela1[[#This Row],[Férias]]*$V$4)</f>
        <v/>
      </c>
      <c r="W13" s="25" t="str">
        <f>IF(Tabela1[[#This Row],[1/3 Férias]]="","",Tabela1[[#This Row],[1/3 Férias]]*$W$4)</f>
        <v/>
      </c>
      <c r="X13" s="25" t="str">
        <f>IF(Tabela1[[#This Row],[Salário Bruto]]="","",$X$4*Tabela1[[#This Row],[Salário Bruto]])</f>
        <v/>
      </c>
      <c r="Y13" s="26" t="str">
        <f>IF(Tabela1[[#This Row],[Salário Bruto]]="","",SUM(Tabela1[[#This Row],[Salário Bruto]:[INSS]])*Tabela1[[#This Row],[Quantidade]])</f>
        <v/>
      </c>
      <c r="Z13" s="25" t="str">
        <f>IF(Tabela1[[#This Row],[Salário Bruto]]="","",SUM(Tabela1[[#This Row],[Salário Bruto]:[INSS]]))</f>
        <v/>
      </c>
      <c r="AA13" s="25" t="str">
        <f>IF(Tabela1[[#This Row],[Salário Bruto]]="","",Tabela1[[#This Row],[Custo por funcionário]]-Tabela1[[#This Row],[Salário Bruto]])</f>
        <v/>
      </c>
    </row>
    <row r="14" spans="3:27" ht="23.25" x14ac:dyDescent="0.35">
      <c r="C14" s="27" t="s">
        <v>12</v>
      </c>
      <c r="D14" s="22">
        <f>D13*E14</f>
        <v>33.333333333333336</v>
      </c>
      <c r="E14" s="28">
        <v>0.08</v>
      </c>
      <c r="H14" s="23"/>
      <c r="I14" s="23"/>
      <c r="J14" s="24"/>
      <c r="K14" s="24"/>
      <c r="L14" s="24" t="str">
        <f>IF(Tabela1[[#This Row],[Vale Transporte]]="","",IF(Tabela1[[#This Row],[Vale Transporte]]=0,0,-Tabela1[[#This Row],[Salário Bruto]]*$L$4))</f>
        <v/>
      </c>
      <c r="M14" s="24"/>
      <c r="N14" s="24"/>
      <c r="O14" s="24"/>
      <c r="P14" s="25" t="str">
        <f>IF(Tabela1[[#This Row],[Salário Bruto]]="","",Tabela1[[#This Row],[Salário Bruto]]*$P$4)</f>
        <v/>
      </c>
      <c r="Q14" s="25" t="str">
        <f>IF(Tabela1[[#This Row],[Salário Bruto]]="","",Tabela1[[#This Row],[Salário Bruto]]/12)</f>
        <v/>
      </c>
      <c r="R14" s="25" t="str">
        <f>IF(Tabela1[[#This Row],[Salário Bruto]]="","",Tabela1[[#This Row],[13º Salário]]*$P$4)</f>
        <v/>
      </c>
      <c r="S14" s="25" t="str">
        <f>Tabela1[[#This Row],[13º Salário]]</f>
        <v/>
      </c>
      <c r="T14" s="25" t="str">
        <f>IF(Tabela1[[#This Row],[Férias]]="","",Tabela1[[#This Row],[Férias]]/3)</f>
        <v/>
      </c>
      <c r="U14" s="25" t="str">
        <f>Tabela1[[#This Row],[1/3 Férias]]</f>
        <v/>
      </c>
      <c r="V14" s="25" t="str">
        <f>IF(Tabela1[[#This Row],[Férias]]="","",Tabela1[[#This Row],[Férias]]*$V$4)</f>
        <v/>
      </c>
      <c r="W14" s="25" t="str">
        <f>IF(Tabela1[[#This Row],[1/3 Férias]]="","",Tabela1[[#This Row],[1/3 Férias]]*$W$4)</f>
        <v/>
      </c>
      <c r="X14" s="25" t="str">
        <f>IF(Tabela1[[#This Row],[Salário Bruto]]="","",$X$4*Tabela1[[#This Row],[Salário Bruto]])</f>
        <v/>
      </c>
      <c r="Y14" s="26" t="str">
        <f>IF(Tabela1[[#This Row],[Salário Bruto]]="","",SUM(Tabela1[[#This Row],[Salário Bruto]:[INSS]])*Tabela1[[#This Row],[Quantidade]])</f>
        <v/>
      </c>
      <c r="Z14" s="25" t="str">
        <f>IF(Tabela1[[#This Row],[Salário Bruto]]="","",SUM(Tabela1[[#This Row],[Salário Bruto]:[INSS]]))</f>
        <v/>
      </c>
      <c r="AA14" s="25" t="str">
        <f>IF(Tabela1[[#This Row],[Salário Bruto]]="","",Tabela1[[#This Row],[Custo por funcionário]]-Tabela1[[#This Row],[Salário Bruto]])</f>
        <v/>
      </c>
    </row>
    <row r="15" spans="3:27" ht="23.25" x14ac:dyDescent="0.35">
      <c r="C15" s="27" t="s">
        <v>13</v>
      </c>
      <c r="D15" s="22">
        <f>D6/12</f>
        <v>416.66666666666669</v>
      </c>
      <c r="E15" s="28"/>
      <c r="H15" s="23"/>
      <c r="I15" s="23"/>
      <c r="J15" s="24"/>
      <c r="K15" s="24"/>
      <c r="L15" s="24" t="str">
        <f>IF(Tabela1[[#This Row],[Vale Transporte]]="","",IF(Tabela1[[#This Row],[Vale Transporte]]=0,0,-Tabela1[[#This Row],[Salário Bruto]]*$L$4))</f>
        <v/>
      </c>
      <c r="M15" s="24"/>
      <c r="N15" s="24"/>
      <c r="O15" s="24"/>
      <c r="P15" s="25" t="str">
        <f>IF(Tabela1[[#This Row],[Salário Bruto]]="","",Tabela1[[#This Row],[Salário Bruto]]*$P$4)</f>
        <v/>
      </c>
      <c r="Q15" s="25" t="str">
        <f>IF(Tabela1[[#This Row],[Salário Bruto]]="","",Tabela1[[#This Row],[Salário Bruto]]/12)</f>
        <v/>
      </c>
      <c r="R15" s="25" t="str">
        <f>IF(Tabela1[[#This Row],[Salário Bruto]]="","",Tabela1[[#This Row],[13º Salário]]*$P$4)</f>
        <v/>
      </c>
      <c r="S15" s="25" t="str">
        <f>Tabela1[[#This Row],[13º Salário]]</f>
        <v/>
      </c>
      <c r="T15" s="25" t="str">
        <f>IF(Tabela1[[#This Row],[Férias]]="","",Tabela1[[#This Row],[Férias]]/3)</f>
        <v/>
      </c>
      <c r="U15" s="25" t="str">
        <f>Tabela1[[#This Row],[1/3 Férias]]</f>
        <v/>
      </c>
      <c r="V15" s="25" t="str">
        <f>IF(Tabela1[[#This Row],[Férias]]="","",Tabela1[[#This Row],[Férias]]*$V$4)</f>
        <v/>
      </c>
      <c r="W15" s="25" t="str">
        <f>IF(Tabela1[[#This Row],[1/3 Férias]]="","",Tabela1[[#This Row],[1/3 Férias]]*$W$4)</f>
        <v/>
      </c>
      <c r="X15" s="25" t="str">
        <f>IF(Tabela1[[#This Row],[Salário Bruto]]="","",$X$4*Tabela1[[#This Row],[Salário Bruto]])</f>
        <v/>
      </c>
      <c r="Y15" s="26" t="str">
        <f>IF(Tabela1[[#This Row],[Salário Bruto]]="","",SUM(Tabela1[[#This Row],[Salário Bruto]:[INSS]])*Tabela1[[#This Row],[Quantidade]])</f>
        <v/>
      </c>
      <c r="Z15" s="25" t="str">
        <f>IF(Tabela1[[#This Row],[Salário Bruto]]="","",SUM(Tabela1[[#This Row],[Salário Bruto]:[INSS]]))</f>
        <v/>
      </c>
      <c r="AA15" s="25" t="str">
        <f>IF(Tabela1[[#This Row],[Salário Bruto]]="","",Tabela1[[#This Row],[Custo por funcionário]]-Tabela1[[#This Row],[Salário Bruto]])</f>
        <v/>
      </c>
    </row>
    <row r="16" spans="3:27" ht="23.25" x14ac:dyDescent="0.35">
      <c r="C16" s="27" t="s">
        <v>14</v>
      </c>
      <c r="D16" s="22">
        <f>D13/3</f>
        <v>138.88888888888889</v>
      </c>
      <c r="H16" s="23"/>
      <c r="I16" s="23"/>
      <c r="J16" s="24"/>
      <c r="K16" s="24"/>
      <c r="L16" s="24" t="str">
        <f>IF(Tabela1[[#This Row],[Vale Transporte]]="","",IF(Tabela1[[#This Row],[Vale Transporte]]=0,0,-Tabela1[[#This Row],[Salário Bruto]]*$L$4))</f>
        <v/>
      </c>
      <c r="M16" s="24"/>
      <c r="N16" s="24"/>
      <c r="O16" s="24"/>
      <c r="P16" s="25" t="str">
        <f>IF(Tabela1[[#This Row],[Salário Bruto]]="","",Tabela1[[#This Row],[Salário Bruto]]*$P$4)</f>
        <v/>
      </c>
      <c r="Q16" s="25" t="str">
        <f>IF(Tabela1[[#This Row],[Salário Bruto]]="","",Tabela1[[#This Row],[Salário Bruto]]/12)</f>
        <v/>
      </c>
      <c r="R16" s="25" t="str">
        <f>IF(Tabela1[[#This Row],[Salário Bruto]]="","",Tabela1[[#This Row],[13º Salário]]*$P$4)</f>
        <v/>
      </c>
      <c r="S16" s="25" t="str">
        <f>Tabela1[[#This Row],[13º Salário]]</f>
        <v/>
      </c>
      <c r="T16" s="25" t="str">
        <f>IF(Tabela1[[#This Row],[Férias]]="","",Tabela1[[#This Row],[Férias]]/3)</f>
        <v/>
      </c>
      <c r="U16" s="25" t="str">
        <f>Tabela1[[#This Row],[1/3 Férias]]</f>
        <v/>
      </c>
      <c r="V16" s="25" t="str">
        <f>IF(Tabela1[[#This Row],[Férias]]="","",Tabela1[[#This Row],[Férias]]*$V$4)</f>
        <v/>
      </c>
      <c r="W16" s="25" t="str">
        <f>IF(Tabela1[[#This Row],[1/3 Férias]]="","",Tabela1[[#This Row],[1/3 Férias]]*$W$4)</f>
        <v/>
      </c>
      <c r="X16" s="25" t="str">
        <f>IF(Tabela1[[#This Row],[Salário Bruto]]="","",$X$4*Tabela1[[#This Row],[Salário Bruto]])</f>
        <v/>
      </c>
      <c r="Y16" s="26" t="str">
        <f>IF(Tabela1[[#This Row],[Salário Bruto]]="","",SUM(Tabela1[[#This Row],[Salário Bruto]:[INSS]])*Tabela1[[#This Row],[Quantidade]])</f>
        <v/>
      </c>
      <c r="Z16" s="25" t="str">
        <f>IF(Tabela1[[#This Row],[Salário Bruto]]="","",SUM(Tabela1[[#This Row],[Salário Bruto]:[INSS]]))</f>
        <v/>
      </c>
      <c r="AA16" s="25" t="str">
        <f>IF(Tabela1[[#This Row],[Salário Bruto]]="","",Tabela1[[#This Row],[Custo por funcionário]]-Tabela1[[#This Row],[Salário Bruto]])</f>
        <v/>
      </c>
    </row>
    <row r="17" spans="3:27" ht="23.25" x14ac:dyDescent="0.35">
      <c r="C17" s="27" t="s">
        <v>23</v>
      </c>
      <c r="D17" s="22">
        <f>D16</f>
        <v>138.88888888888889</v>
      </c>
      <c r="H17" s="23"/>
      <c r="I17" s="23"/>
      <c r="J17" s="24"/>
      <c r="K17" s="24"/>
      <c r="L17" s="24" t="str">
        <f>IF(Tabela1[[#This Row],[Vale Transporte]]="","",IF(Tabela1[[#This Row],[Vale Transporte]]=0,0,-Tabela1[[#This Row],[Salário Bruto]]*$L$4))</f>
        <v/>
      </c>
      <c r="M17" s="24"/>
      <c r="N17" s="24"/>
      <c r="O17" s="24"/>
      <c r="P17" s="25" t="str">
        <f>IF(Tabela1[[#This Row],[Salário Bruto]]="","",Tabela1[[#This Row],[Salário Bruto]]*$P$4)</f>
        <v/>
      </c>
      <c r="Q17" s="25" t="str">
        <f>IF(Tabela1[[#This Row],[Salário Bruto]]="","",Tabela1[[#This Row],[Salário Bruto]]/12)</f>
        <v/>
      </c>
      <c r="R17" s="25" t="str">
        <f>IF(Tabela1[[#This Row],[Salário Bruto]]="","",Tabela1[[#This Row],[13º Salário]]*$P$4)</f>
        <v/>
      </c>
      <c r="S17" s="25" t="str">
        <f>Tabela1[[#This Row],[13º Salário]]</f>
        <v/>
      </c>
      <c r="T17" s="25" t="str">
        <f>IF(Tabela1[[#This Row],[Férias]]="","",Tabela1[[#This Row],[Férias]]/3)</f>
        <v/>
      </c>
      <c r="U17" s="25" t="str">
        <f>Tabela1[[#This Row],[1/3 Férias]]</f>
        <v/>
      </c>
      <c r="V17" s="25" t="str">
        <f>IF(Tabela1[[#This Row],[Férias]]="","",Tabela1[[#This Row],[Férias]]*$V$4)</f>
        <v/>
      </c>
      <c r="W17" s="25" t="str">
        <f>IF(Tabela1[[#This Row],[1/3 Férias]]="","",Tabela1[[#This Row],[1/3 Férias]]*$W$4)</f>
        <v/>
      </c>
      <c r="X17" s="25" t="str">
        <f>IF(Tabela1[[#This Row],[Salário Bruto]]="","",$X$4*Tabela1[[#This Row],[Salário Bruto]])</f>
        <v/>
      </c>
      <c r="Y17" s="26" t="str">
        <f>IF(Tabela1[[#This Row],[Salário Bruto]]="","",SUM(Tabela1[[#This Row],[Salário Bruto]:[INSS]])*Tabela1[[#This Row],[Quantidade]])</f>
        <v/>
      </c>
      <c r="Z17" s="25" t="str">
        <f>IF(Tabela1[[#This Row],[Salário Bruto]]="","",SUM(Tabela1[[#This Row],[Salário Bruto]:[INSS]]))</f>
        <v/>
      </c>
      <c r="AA17" s="25" t="str">
        <f>IF(Tabela1[[#This Row],[Salário Bruto]]="","",Tabela1[[#This Row],[Custo por funcionário]]-Tabela1[[#This Row],[Salário Bruto]])</f>
        <v/>
      </c>
    </row>
    <row r="18" spans="3:27" ht="23.25" x14ac:dyDescent="0.35">
      <c r="C18" s="27" t="s">
        <v>15</v>
      </c>
      <c r="D18" s="22">
        <f>D13*E18</f>
        <v>33.333333333333336</v>
      </c>
      <c r="E18" s="28">
        <v>0.08</v>
      </c>
      <c r="H18" s="23"/>
      <c r="I18" s="23"/>
      <c r="J18" s="24"/>
      <c r="K18" s="24"/>
      <c r="L18" s="24" t="str">
        <f>IF(Tabela1[[#This Row],[Vale Transporte]]="","",IF(Tabela1[[#This Row],[Vale Transporte]]=0,0,-Tabela1[[#This Row],[Salário Bruto]]*$L$4))</f>
        <v/>
      </c>
      <c r="M18" s="24"/>
      <c r="N18" s="24"/>
      <c r="O18" s="24"/>
      <c r="P18" s="25" t="str">
        <f>IF(Tabela1[[#This Row],[Salário Bruto]]="","",Tabela1[[#This Row],[Salário Bruto]]*$P$4)</f>
        <v/>
      </c>
      <c r="Q18" s="25" t="str">
        <f>IF(Tabela1[[#This Row],[Salário Bruto]]="","",Tabela1[[#This Row],[Salário Bruto]]/12)</f>
        <v/>
      </c>
      <c r="R18" s="25" t="str">
        <f>IF(Tabela1[[#This Row],[Salário Bruto]]="","",Tabela1[[#This Row],[13º Salário]]*$P$4)</f>
        <v/>
      </c>
      <c r="S18" s="25" t="str">
        <f>Tabela1[[#This Row],[13º Salário]]</f>
        <v/>
      </c>
      <c r="T18" s="25" t="str">
        <f>IF(Tabela1[[#This Row],[Férias]]="","",Tabela1[[#This Row],[Férias]]/3)</f>
        <v/>
      </c>
      <c r="U18" s="25" t="str">
        <f>Tabela1[[#This Row],[1/3 Férias]]</f>
        <v/>
      </c>
      <c r="V18" s="25" t="str">
        <f>IF(Tabela1[[#This Row],[Férias]]="","",Tabela1[[#This Row],[Férias]]*$V$4)</f>
        <v/>
      </c>
      <c r="W18" s="25" t="str">
        <f>IF(Tabela1[[#This Row],[1/3 Férias]]="","",Tabela1[[#This Row],[1/3 Férias]]*$W$4)</f>
        <v/>
      </c>
      <c r="X18" s="25" t="str">
        <f>IF(Tabela1[[#This Row],[Salário Bruto]]="","",$X$4*Tabela1[[#This Row],[Salário Bruto]])</f>
        <v/>
      </c>
      <c r="Y18" s="26" t="str">
        <f>IF(Tabela1[[#This Row],[Salário Bruto]]="","",SUM(Tabela1[[#This Row],[Salário Bruto]:[INSS]])*Tabela1[[#This Row],[Quantidade]])</f>
        <v/>
      </c>
      <c r="Z18" s="25" t="str">
        <f>IF(Tabela1[[#This Row],[Salário Bruto]]="","",SUM(Tabela1[[#This Row],[Salário Bruto]:[INSS]]))</f>
        <v/>
      </c>
      <c r="AA18" s="25" t="str">
        <f>IF(Tabela1[[#This Row],[Salário Bruto]]="","",Tabela1[[#This Row],[Custo por funcionário]]-Tabela1[[#This Row],[Salário Bruto]])</f>
        <v/>
      </c>
    </row>
    <row r="19" spans="3:27" ht="23.25" x14ac:dyDescent="0.35">
      <c r="C19" s="27" t="s">
        <v>16</v>
      </c>
      <c r="D19" s="22">
        <f>D16*E19</f>
        <v>11.111111111111111</v>
      </c>
      <c r="E19" s="28">
        <v>0.08</v>
      </c>
      <c r="H19" s="23"/>
      <c r="I19" s="23"/>
      <c r="J19" s="24"/>
      <c r="K19" s="24"/>
      <c r="L19" s="24" t="str">
        <f>IF(Tabela1[[#This Row],[Vale Transporte]]="","",IF(Tabela1[[#This Row],[Vale Transporte]]=0,0,-Tabela1[[#This Row],[Salário Bruto]]*$L$4))</f>
        <v/>
      </c>
      <c r="M19" s="24"/>
      <c r="N19" s="24"/>
      <c r="O19" s="24"/>
      <c r="P19" s="25" t="str">
        <f>IF(Tabela1[[#This Row],[Salário Bruto]]="","",Tabela1[[#This Row],[Salário Bruto]]*$P$4)</f>
        <v/>
      </c>
      <c r="Q19" s="25" t="str">
        <f>IF(Tabela1[[#This Row],[Salário Bruto]]="","",Tabela1[[#This Row],[Salário Bruto]]/12)</f>
        <v/>
      </c>
      <c r="R19" s="25" t="str">
        <f>IF(Tabela1[[#This Row],[Salário Bruto]]="","",Tabela1[[#This Row],[13º Salário]]*$P$4)</f>
        <v/>
      </c>
      <c r="S19" s="25" t="str">
        <f>Tabela1[[#This Row],[13º Salário]]</f>
        <v/>
      </c>
      <c r="T19" s="25" t="str">
        <f>IF(Tabela1[[#This Row],[Férias]]="","",Tabela1[[#This Row],[Férias]]/3)</f>
        <v/>
      </c>
      <c r="U19" s="25" t="str">
        <f>Tabela1[[#This Row],[1/3 Férias]]</f>
        <v/>
      </c>
      <c r="V19" s="25" t="str">
        <f>IF(Tabela1[[#This Row],[Férias]]="","",Tabela1[[#This Row],[Férias]]*$V$4)</f>
        <v/>
      </c>
      <c r="W19" s="25" t="str">
        <f>IF(Tabela1[[#This Row],[1/3 Férias]]="","",Tabela1[[#This Row],[1/3 Férias]]*$W$4)</f>
        <v/>
      </c>
      <c r="X19" s="25" t="str">
        <f>IF(Tabela1[[#This Row],[Salário Bruto]]="","",$X$4*Tabela1[[#This Row],[Salário Bruto]])</f>
        <v/>
      </c>
      <c r="Y19" s="26" t="str">
        <f>IF(Tabela1[[#This Row],[Salário Bruto]]="","",SUM(Tabela1[[#This Row],[Salário Bruto]:[INSS]])*Tabela1[[#This Row],[Quantidade]])</f>
        <v/>
      </c>
      <c r="Z19" s="25" t="str">
        <f>IF(Tabela1[[#This Row],[Salário Bruto]]="","",SUM(Tabela1[[#This Row],[Salário Bruto]:[INSS]]))</f>
        <v/>
      </c>
      <c r="AA19" s="25" t="str">
        <f>IF(Tabela1[[#This Row],[Salário Bruto]]="","",Tabela1[[#This Row],[Custo por funcionário]]-Tabela1[[#This Row],[Salário Bruto]])</f>
        <v/>
      </c>
    </row>
    <row r="20" spans="3:27" ht="23.25" x14ac:dyDescent="0.35">
      <c r="C20" s="27" t="s">
        <v>24</v>
      </c>
      <c r="D20" s="22">
        <f>E20*D6</f>
        <v>400</v>
      </c>
      <c r="E20" s="28">
        <v>0.08</v>
      </c>
      <c r="F20" s="29"/>
      <c r="G20" s="29"/>
      <c r="H20" s="29"/>
      <c r="I20" s="29"/>
      <c r="J20" s="29"/>
    </row>
    <row r="21" spans="3:27" ht="23.25" x14ac:dyDescent="0.35">
      <c r="C21" s="17" t="s">
        <v>17</v>
      </c>
      <c r="D21" s="30">
        <f>SUM(D3:D20)</f>
        <v>7174.8888888888887</v>
      </c>
      <c r="E21" s="28">
        <f>D21/D6-1</f>
        <v>0.43497777777777769</v>
      </c>
      <c r="F21" s="29"/>
      <c r="G21" s="29"/>
      <c r="H21" s="29"/>
      <c r="I21" s="29"/>
      <c r="J21" s="29"/>
    </row>
    <row r="22" spans="3:27" x14ac:dyDescent="0.25">
      <c r="C22" s="29"/>
      <c r="D22" s="29"/>
      <c r="E22" s="29"/>
      <c r="F22" s="29"/>
      <c r="G22" s="29"/>
      <c r="H22" s="29"/>
      <c r="I22" s="29"/>
      <c r="J22" s="29"/>
    </row>
    <row r="23" spans="3:27" x14ac:dyDescent="0.25">
      <c r="C23" s="29"/>
      <c r="D23" s="29"/>
      <c r="E23" s="29"/>
      <c r="F23" s="29"/>
      <c r="G23" s="29"/>
      <c r="H23" s="29"/>
      <c r="I23" s="29"/>
      <c r="J23" s="29"/>
    </row>
    <row r="24" spans="3:27" ht="23.25" x14ac:dyDescent="0.35">
      <c r="C24" s="17"/>
      <c r="D24" s="30"/>
      <c r="H24" s="29"/>
      <c r="I24" s="29"/>
      <c r="J24" s="29"/>
      <c r="K24" s="29"/>
      <c r="L24" s="29"/>
      <c r="M24" s="29"/>
      <c r="N24" s="29"/>
      <c r="O24" s="29"/>
    </row>
    <row r="25" spans="3:27" x14ac:dyDescent="0.25">
      <c r="H25" s="29"/>
      <c r="I25" s="29"/>
      <c r="J25" s="29"/>
      <c r="K25" s="29"/>
      <c r="L25" s="29"/>
      <c r="M25" s="29"/>
      <c r="N25" s="29"/>
      <c r="O25" s="29"/>
    </row>
    <row r="26" spans="3:27" x14ac:dyDescent="0.25">
      <c r="H26" s="29"/>
      <c r="I26" s="29"/>
      <c r="J26" s="29"/>
      <c r="K26" s="29"/>
      <c r="L26" s="29"/>
      <c r="M26" s="29"/>
      <c r="N26" s="29"/>
      <c r="O26" s="29"/>
    </row>
    <row r="27" spans="3:27" x14ac:dyDescent="0.25">
      <c r="H27" s="29"/>
      <c r="I27" s="29"/>
      <c r="J27" s="29"/>
      <c r="K27" s="29"/>
      <c r="L27" s="29"/>
      <c r="M27" s="29"/>
      <c r="N27" s="29"/>
      <c r="O27" s="29"/>
    </row>
    <row r="28" spans="3:27" x14ac:dyDescent="0.25">
      <c r="H28" s="29"/>
      <c r="I28" s="29"/>
      <c r="J28" s="29"/>
      <c r="K28" s="29"/>
      <c r="L28" s="29"/>
      <c r="M28" s="29"/>
      <c r="N28" s="29"/>
      <c r="O28" s="29"/>
    </row>
    <row r="29" spans="3:27" x14ac:dyDescent="0.25">
      <c r="H29" s="29"/>
      <c r="I29" s="29"/>
      <c r="J29" s="29"/>
      <c r="K29" s="29"/>
      <c r="L29" s="29"/>
      <c r="M29" s="29"/>
      <c r="N29" s="29"/>
      <c r="O29" s="29"/>
    </row>
    <row r="30" spans="3:27" x14ac:dyDescent="0.25">
      <c r="H30" s="29"/>
      <c r="I30" s="29"/>
      <c r="J30" s="29"/>
      <c r="K30" s="29"/>
      <c r="L30" s="29"/>
      <c r="M30" s="29"/>
      <c r="N30" s="29"/>
      <c r="O30" s="29"/>
    </row>
    <row r="31" spans="3:27" x14ac:dyDescent="0.25">
      <c r="H31" s="29"/>
      <c r="I31" s="29"/>
      <c r="J31" s="29"/>
      <c r="K31" s="29"/>
      <c r="L31" s="29"/>
      <c r="M31" s="29"/>
      <c r="N31" s="29"/>
      <c r="O31" s="29"/>
    </row>
    <row r="32" spans="3:27" x14ac:dyDescent="0.25">
      <c r="H32" s="29"/>
      <c r="I32" s="29"/>
      <c r="J32" s="29"/>
      <c r="K32" s="29"/>
      <c r="L32" s="29"/>
      <c r="M32" s="29"/>
      <c r="N32" s="29"/>
      <c r="O32" s="29"/>
    </row>
    <row r="33" spans="8:15" x14ac:dyDescent="0.25">
      <c r="H33" s="29"/>
      <c r="I33" s="29"/>
      <c r="J33" s="29"/>
      <c r="K33" s="29"/>
      <c r="L33" s="29"/>
      <c r="M33" s="29"/>
      <c r="N33" s="29"/>
      <c r="O33" s="29"/>
    </row>
    <row r="34" spans="8:15" x14ac:dyDescent="0.25">
      <c r="H34" s="29"/>
      <c r="I34" s="29"/>
      <c r="J34" s="29"/>
      <c r="K34" s="29"/>
      <c r="L34" s="29"/>
      <c r="M34" s="29"/>
      <c r="N34" s="29"/>
      <c r="O34" s="29"/>
    </row>
    <row r="35" spans="8:15" x14ac:dyDescent="0.25">
      <c r="H35" s="29"/>
      <c r="I35" s="29"/>
      <c r="J35" s="29"/>
      <c r="K35" s="29"/>
      <c r="L35" s="29"/>
      <c r="M35" s="29"/>
      <c r="N35" s="29"/>
      <c r="O35" s="29"/>
    </row>
    <row r="36" spans="8:15" x14ac:dyDescent="0.25">
      <c r="H36" s="29"/>
      <c r="I36" s="29"/>
      <c r="J36" s="29"/>
      <c r="K36" s="29"/>
      <c r="L36" s="29"/>
      <c r="M36" s="29"/>
      <c r="N36" s="29"/>
      <c r="O36" s="29"/>
    </row>
    <row r="37" spans="8:15" x14ac:dyDescent="0.25">
      <c r="H37" s="29"/>
      <c r="I37" s="29"/>
      <c r="J37" s="29"/>
      <c r="K37" s="29"/>
      <c r="L37" s="29"/>
      <c r="M37" s="29"/>
      <c r="N37" s="29"/>
      <c r="O37" s="29"/>
    </row>
    <row r="38" spans="8:15" x14ac:dyDescent="0.25">
      <c r="H38" s="29"/>
      <c r="I38" s="29"/>
      <c r="J38" s="29"/>
      <c r="K38" s="29"/>
      <c r="L38" s="29"/>
      <c r="M38" s="29"/>
      <c r="N38" s="29"/>
      <c r="O38" s="29"/>
    </row>
    <row r="39" spans="8:15" x14ac:dyDescent="0.25">
      <c r="H39" s="29"/>
      <c r="I39" s="29"/>
      <c r="J39" s="29"/>
      <c r="K39" s="29"/>
      <c r="L39" s="29"/>
      <c r="M39" s="29"/>
      <c r="N39" s="29"/>
      <c r="O39" s="29"/>
    </row>
    <row r="40" spans="8:15" x14ac:dyDescent="0.25">
      <c r="H40" s="29"/>
      <c r="I40" s="29"/>
      <c r="J40" s="29"/>
      <c r="K40" s="29"/>
      <c r="L40" s="29"/>
      <c r="M40" s="29"/>
      <c r="N40" s="29"/>
      <c r="O40" s="29"/>
    </row>
    <row r="41" spans="8:15" x14ac:dyDescent="0.25">
      <c r="H41" s="29"/>
      <c r="I41" s="29"/>
      <c r="J41" s="29"/>
      <c r="K41" s="29"/>
      <c r="L41" s="29"/>
      <c r="M41" s="29"/>
      <c r="N41" s="29"/>
      <c r="O41" s="29"/>
    </row>
    <row r="42" spans="8:15" x14ac:dyDescent="0.25">
      <c r="H42" s="29"/>
      <c r="I42" s="29"/>
      <c r="J42" s="29"/>
      <c r="K42" s="29"/>
      <c r="L42" s="29"/>
      <c r="M42" s="29"/>
      <c r="N42" s="29"/>
      <c r="O42" s="29"/>
    </row>
    <row r="43" spans="8:15" x14ac:dyDescent="0.25">
      <c r="H43" s="29"/>
      <c r="I43" s="29"/>
      <c r="J43" s="29"/>
      <c r="K43" s="29"/>
      <c r="L43" s="29"/>
      <c r="M43" s="29"/>
      <c r="N43" s="29"/>
      <c r="O43" s="29"/>
    </row>
    <row r="44" spans="8:15" x14ac:dyDescent="0.25">
      <c r="H44" s="29"/>
      <c r="I44" s="29"/>
      <c r="J44" s="29"/>
      <c r="K44" s="29"/>
      <c r="L44" s="29"/>
      <c r="M44" s="29"/>
      <c r="N44" s="29"/>
      <c r="O44" s="29"/>
    </row>
    <row r="45" spans="8:15" x14ac:dyDescent="0.25">
      <c r="H45" s="29"/>
      <c r="I45" s="29"/>
      <c r="J45" s="29"/>
      <c r="K45" s="29"/>
      <c r="L45" s="29"/>
      <c r="M45" s="29"/>
      <c r="N45" s="29"/>
      <c r="O45" s="29"/>
    </row>
    <row r="46" spans="8:15" x14ac:dyDescent="0.25">
      <c r="H46" s="29"/>
      <c r="I46" s="29"/>
      <c r="J46" s="29"/>
      <c r="K46" s="29"/>
      <c r="L46" s="29"/>
      <c r="M46" s="29"/>
      <c r="N46" s="29"/>
      <c r="O46" s="29"/>
    </row>
    <row r="47" spans="8:15" x14ac:dyDescent="0.25">
      <c r="H47" s="29"/>
      <c r="I47" s="29"/>
      <c r="J47" s="29"/>
      <c r="K47" s="29"/>
      <c r="L47" s="29"/>
      <c r="M47" s="29"/>
      <c r="N47" s="29"/>
      <c r="O47" s="29"/>
    </row>
    <row r="48" spans="8:15" x14ac:dyDescent="0.25">
      <c r="H48" s="29"/>
      <c r="I48" s="29"/>
      <c r="J48" s="29"/>
      <c r="K48" s="29"/>
      <c r="L48" s="29"/>
      <c r="M48" s="29"/>
      <c r="N48" s="29"/>
      <c r="O48" s="29"/>
    </row>
    <row r="49" spans="8:15" x14ac:dyDescent="0.25">
      <c r="H49" s="29"/>
      <c r="I49" s="29"/>
      <c r="J49" s="29"/>
      <c r="K49" s="29"/>
      <c r="L49" s="29"/>
      <c r="M49" s="29"/>
      <c r="N49" s="29"/>
      <c r="O49" s="29"/>
    </row>
    <row r="50" spans="8:15" x14ac:dyDescent="0.25">
      <c r="H50" s="29"/>
      <c r="I50" s="29"/>
      <c r="J50" s="29"/>
      <c r="K50" s="29"/>
      <c r="L50" s="29"/>
      <c r="M50" s="29"/>
      <c r="N50" s="29"/>
      <c r="O50" s="29"/>
    </row>
    <row r="51" spans="8:15" x14ac:dyDescent="0.25">
      <c r="H51" s="29"/>
      <c r="I51" s="29"/>
      <c r="J51" s="29"/>
      <c r="K51" s="29"/>
      <c r="L51" s="29"/>
      <c r="M51" s="29"/>
      <c r="N51" s="29"/>
      <c r="O51" s="29"/>
    </row>
    <row r="52" spans="8:15" x14ac:dyDescent="0.25">
      <c r="H52" s="29"/>
      <c r="I52" s="29"/>
      <c r="J52" s="29"/>
      <c r="K52" s="29"/>
      <c r="L52" s="29"/>
      <c r="M52" s="29"/>
      <c r="N52" s="29"/>
      <c r="O52" s="29"/>
    </row>
    <row r="53" spans="8:15" x14ac:dyDescent="0.25">
      <c r="H53" s="29"/>
      <c r="I53" s="29"/>
      <c r="J53" s="29"/>
      <c r="K53" s="29"/>
      <c r="L53" s="29"/>
      <c r="M53" s="29"/>
      <c r="N53" s="29"/>
      <c r="O53" s="29"/>
    </row>
    <row r="54" spans="8:15" x14ac:dyDescent="0.25">
      <c r="H54" s="29"/>
      <c r="I54" s="29"/>
      <c r="J54" s="29"/>
      <c r="K54" s="29"/>
      <c r="L54" s="29"/>
      <c r="M54" s="29"/>
      <c r="N54" s="29"/>
      <c r="O54" s="29"/>
    </row>
    <row r="55" spans="8:15" x14ac:dyDescent="0.25">
      <c r="H55" s="29"/>
      <c r="I55" s="29"/>
      <c r="J55" s="29"/>
      <c r="K55" s="29"/>
      <c r="L55" s="29"/>
      <c r="M55" s="29"/>
      <c r="N55" s="29"/>
      <c r="O55" s="29"/>
    </row>
    <row r="56" spans="8:15" x14ac:dyDescent="0.25">
      <c r="H56" s="29"/>
      <c r="I56" s="29"/>
      <c r="J56" s="29"/>
      <c r="K56" s="29"/>
      <c r="L56" s="29"/>
      <c r="M56" s="29"/>
      <c r="N56" s="29"/>
      <c r="O56" s="29"/>
    </row>
    <row r="57" spans="8:15" x14ac:dyDescent="0.25">
      <c r="H57" s="29"/>
      <c r="I57" s="29"/>
      <c r="J57" s="29"/>
      <c r="K57" s="29"/>
      <c r="L57" s="29"/>
      <c r="M57" s="29"/>
      <c r="N57" s="29"/>
      <c r="O57" s="29"/>
    </row>
    <row r="58" spans="8:15" x14ac:dyDescent="0.25">
      <c r="H58" s="29"/>
      <c r="I58" s="29"/>
      <c r="J58" s="29"/>
      <c r="K58" s="29"/>
      <c r="L58" s="29"/>
      <c r="M58" s="29"/>
      <c r="N58" s="29"/>
      <c r="O58" s="29"/>
    </row>
    <row r="59" spans="8:15" x14ac:dyDescent="0.25">
      <c r="H59" s="29"/>
      <c r="I59" s="29"/>
      <c r="J59" s="29"/>
      <c r="K59" s="29"/>
      <c r="L59" s="29"/>
      <c r="M59" s="29"/>
      <c r="N59" s="29"/>
      <c r="O59" s="29"/>
    </row>
    <row r="60" spans="8:15" x14ac:dyDescent="0.25">
      <c r="H60" s="29"/>
      <c r="I60" s="29"/>
      <c r="J60" s="29"/>
      <c r="K60" s="29"/>
      <c r="L60" s="29"/>
      <c r="M60" s="29"/>
      <c r="N60" s="29"/>
      <c r="O60" s="29"/>
    </row>
    <row r="61" spans="8:15" x14ac:dyDescent="0.25">
      <c r="H61" s="29"/>
      <c r="I61" s="29"/>
      <c r="J61" s="29"/>
      <c r="K61" s="29"/>
      <c r="L61" s="29"/>
      <c r="M61" s="29"/>
      <c r="N61" s="29"/>
      <c r="O61" s="29"/>
    </row>
    <row r="62" spans="8:15" x14ac:dyDescent="0.25">
      <c r="H62" s="29"/>
      <c r="I62" s="29"/>
      <c r="J62" s="29"/>
      <c r="K62" s="29"/>
      <c r="L62" s="29"/>
      <c r="M62" s="29"/>
      <c r="N62" s="29"/>
      <c r="O62" s="29"/>
    </row>
    <row r="63" spans="8:15" x14ac:dyDescent="0.25">
      <c r="H63" s="29"/>
      <c r="I63" s="29"/>
      <c r="J63" s="29"/>
      <c r="K63" s="29"/>
      <c r="L63" s="29"/>
      <c r="M63" s="29"/>
      <c r="N63" s="29"/>
      <c r="O63" s="29"/>
    </row>
    <row r="64" spans="8:15" x14ac:dyDescent="0.25">
      <c r="H64" s="29"/>
      <c r="I64" s="29"/>
      <c r="J64" s="29"/>
      <c r="K64" s="29"/>
      <c r="L64" s="29"/>
      <c r="M64" s="29"/>
      <c r="N64" s="29"/>
      <c r="O64" s="29"/>
    </row>
    <row r="65" spans="8:15" x14ac:dyDescent="0.25">
      <c r="H65" s="29"/>
      <c r="I65" s="29"/>
      <c r="J65" s="29"/>
      <c r="K65" s="29"/>
      <c r="L65" s="29"/>
      <c r="M65" s="29"/>
      <c r="N65" s="29"/>
      <c r="O65" s="29"/>
    </row>
    <row r="66" spans="8:15" x14ac:dyDescent="0.25">
      <c r="H66" s="29"/>
      <c r="I66" s="29"/>
      <c r="J66" s="29"/>
      <c r="K66" s="29"/>
      <c r="L66" s="29"/>
      <c r="M66" s="29"/>
      <c r="N66" s="29"/>
      <c r="O66" s="29"/>
    </row>
    <row r="67" spans="8:15" x14ac:dyDescent="0.25">
      <c r="H67" s="29"/>
      <c r="I67" s="29"/>
      <c r="J67" s="29"/>
      <c r="K67" s="29"/>
      <c r="L67" s="29"/>
      <c r="M67" s="29"/>
      <c r="N67" s="29"/>
      <c r="O67" s="29"/>
    </row>
    <row r="68" spans="8:15" x14ac:dyDescent="0.25">
      <c r="H68" s="29"/>
      <c r="I68" s="29"/>
      <c r="J68" s="29"/>
      <c r="K68" s="29"/>
      <c r="L68" s="29"/>
      <c r="M68" s="29"/>
      <c r="N68" s="29"/>
      <c r="O68" s="29"/>
    </row>
    <row r="69" spans="8:15" x14ac:dyDescent="0.25">
      <c r="H69" s="29"/>
      <c r="I69" s="29"/>
      <c r="J69" s="29"/>
      <c r="K69" s="29"/>
      <c r="L69" s="29"/>
      <c r="M69" s="29"/>
      <c r="N69" s="29"/>
      <c r="O69" s="29"/>
    </row>
    <row r="70" spans="8:15" x14ac:dyDescent="0.25">
      <c r="H70" s="29"/>
      <c r="I70" s="29"/>
      <c r="J70" s="29"/>
      <c r="K70" s="29"/>
      <c r="L70" s="29"/>
      <c r="M70" s="29"/>
      <c r="N70" s="29"/>
      <c r="O70" s="29"/>
    </row>
    <row r="71" spans="8:15" x14ac:dyDescent="0.25">
      <c r="H71" s="29"/>
      <c r="I71" s="29"/>
      <c r="J71" s="29"/>
      <c r="K71" s="29"/>
      <c r="L71" s="29"/>
      <c r="M71" s="29"/>
      <c r="N71" s="29"/>
      <c r="O71" s="29"/>
    </row>
    <row r="72" spans="8:15" x14ac:dyDescent="0.25">
      <c r="H72" s="29"/>
      <c r="I72" s="29"/>
      <c r="J72" s="29"/>
      <c r="K72" s="29"/>
      <c r="L72" s="29"/>
      <c r="M72" s="29"/>
      <c r="N72" s="29"/>
      <c r="O72" s="29"/>
    </row>
    <row r="73" spans="8:15" x14ac:dyDescent="0.25">
      <c r="H73" s="29"/>
      <c r="I73" s="29"/>
      <c r="J73" s="29"/>
      <c r="K73" s="29"/>
      <c r="L73" s="29"/>
      <c r="M73" s="29"/>
      <c r="N73" s="29"/>
      <c r="O73" s="29"/>
    </row>
    <row r="74" spans="8:15" x14ac:dyDescent="0.25">
      <c r="H74" s="29"/>
      <c r="I74" s="29"/>
      <c r="J74" s="29"/>
      <c r="K74" s="29"/>
      <c r="L74" s="29"/>
      <c r="M74" s="29"/>
      <c r="N74" s="29"/>
      <c r="O74" s="29"/>
    </row>
    <row r="75" spans="8:15" x14ac:dyDescent="0.25">
      <c r="H75" s="29"/>
      <c r="I75" s="29"/>
      <c r="J75" s="29"/>
      <c r="K75" s="29"/>
      <c r="L75" s="29"/>
      <c r="M75" s="29"/>
      <c r="N75" s="29"/>
      <c r="O75" s="29"/>
    </row>
    <row r="76" spans="8:15" x14ac:dyDescent="0.25">
      <c r="H76" s="29"/>
      <c r="I76" s="29"/>
      <c r="J76" s="29"/>
      <c r="K76" s="29"/>
      <c r="L76" s="29"/>
      <c r="M76" s="29"/>
      <c r="N76" s="29"/>
      <c r="O76" s="29"/>
    </row>
    <row r="77" spans="8:15" x14ac:dyDescent="0.25">
      <c r="H77" s="29"/>
      <c r="I77" s="29"/>
      <c r="J77" s="29"/>
      <c r="K77" s="29"/>
      <c r="L77" s="29"/>
      <c r="M77" s="29"/>
      <c r="N77" s="29"/>
      <c r="O77" s="29"/>
    </row>
    <row r="78" spans="8:15" x14ac:dyDescent="0.25">
      <c r="H78" s="29"/>
      <c r="I78" s="29"/>
      <c r="J78" s="29"/>
      <c r="K78" s="29"/>
      <c r="L78" s="29"/>
      <c r="M78" s="29"/>
      <c r="N78" s="29"/>
      <c r="O78" s="29"/>
    </row>
    <row r="79" spans="8:15" x14ac:dyDescent="0.25">
      <c r="H79" s="29"/>
      <c r="I79" s="29"/>
      <c r="J79" s="29"/>
      <c r="K79" s="29"/>
      <c r="L79" s="29"/>
      <c r="M79" s="29"/>
      <c r="N79" s="29"/>
      <c r="O79" s="29"/>
    </row>
    <row r="80" spans="8:15" x14ac:dyDescent="0.25">
      <c r="H80" s="29"/>
      <c r="I80" s="29"/>
      <c r="J80" s="29"/>
      <c r="K80" s="29"/>
      <c r="L80" s="29"/>
      <c r="M80" s="29"/>
      <c r="N80" s="29"/>
      <c r="O80" s="29"/>
    </row>
    <row r="81" spans="8:15" x14ac:dyDescent="0.25">
      <c r="H81" s="29"/>
      <c r="I81" s="29"/>
      <c r="J81" s="29"/>
      <c r="K81" s="29"/>
      <c r="L81" s="29"/>
      <c r="M81" s="29"/>
      <c r="N81" s="29"/>
      <c r="O81" s="29"/>
    </row>
    <row r="82" spans="8:15" x14ac:dyDescent="0.25">
      <c r="H82" s="29"/>
      <c r="I82" s="29"/>
      <c r="J82" s="29"/>
      <c r="K82" s="29"/>
      <c r="L82" s="29"/>
      <c r="M82" s="29"/>
      <c r="N82" s="29"/>
      <c r="O82" s="29"/>
    </row>
    <row r="83" spans="8:15" x14ac:dyDescent="0.25">
      <c r="H83" s="29"/>
      <c r="I83" s="29"/>
      <c r="J83" s="29"/>
      <c r="K83" s="29"/>
      <c r="L83" s="29"/>
      <c r="M83" s="29"/>
      <c r="N83" s="29"/>
      <c r="O83" s="29"/>
    </row>
    <row r="84" spans="8:15" x14ac:dyDescent="0.25">
      <c r="H84" s="29"/>
      <c r="I84" s="29"/>
      <c r="J84" s="29"/>
      <c r="K84" s="29"/>
      <c r="L84" s="29"/>
      <c r="M84" s="29"/>
      <c r="N84" s="29"/>
      <c r="O84" s="29"/>
    </row>
    <row r="85" spans="8:15" x14ac:dyDescent="0.25">
      <c r="H85" s="29"/>
      <c r="I85" s="29"/>
      <c r="J85" s="29"/>
      <c r="K85" s="29"/>
      <c r="L85" s="29"/>
      <c r="M85" s="29"/>
      <c r="N85" s="29"/>
      <c r="O85" s="29"/>
    </row>
    <row r="86" spans="8:15" x14ac:dyDescent="0.25">
      <c r="H86" s="29"/>
      <c r="I86" s="29"/>
      <c r="J86" s="29"/>
      <c r="K86" s="29"/>
      <c r="L86" s="29"/>
      <c r="M86" s="29"/>
      <c r="N86" s="29"/>
      <c r="O86" s="29"/>
    </row>
    <row r="87" spans="8:15" x14ac:dyDescent="0.25">
      <c r="H87" s="29"/>
      <c r="I87" s="29"/>
      <c r="J87" s="29"/>
      <c r="K87" s="29"/>
      <c r="L87" s="29"/>
      <c r="M87" s="29"/>
      <c r="N87" s="29"/>
      <c r="O87" s="29"/>
    </row>
    <row r="88" spans="8:15" x14ac:dyDescent="0.25">
      <c r="H88" s="29"/>
      <c r="I88" s="29"/>
      <c r="J88" s="29"/>
      <c r="K88" s="29"/>
      <c r="L88" s="29"/>
      <c r="M88" s="29"/>
      <c r="N88" s="29"/>
      <c r="O88" s="29"/>
    </row>
    <row r="89" spans="8:15" x14ac:dyDescent="0.25">
      <c r="H89" s="29"/>
      <c r="I89" s="29"/>
      <c r="J89" s="29"/>
      <c r="K89" s="29"/>
      <c r="L89" s="29"/>
      <c r="M89" s="29"/>
      <c r="N89" s="29"/>
      <c r="O89" s="29"/>
    </row>
    <row r="90" spans="8:15" x14ac:dyDescent="0.25">
      <c r="H90" s="29"/>
      <c r="I90" s="29"/>
      <c r="J90" s="29"/>
      <c r="K90" s="29"/>
      <c r="L90" s="29"/>
      <c r="M90" s="29"/>
      <c r="N90" s="29"/>
      <c r="O90" s="29"/>
    </row>
    <row r="91" spans="8:15" x14ac:dyDescent="0.25">
      <c r="H91" s="29"/>
      <c r="I91" s="29"/>
      <c r="J91" s="29"/>
      <c r="K91" s="29"/>
      <c r="L91" s="29"/>
      <c r="M91" s="29"/>
      <c r="N91" s="29"/>
      <c r="O91" s="29"/>
    </row>
    <row r="92" spans="8:15" x14ac:dyDescent="0.25">
      <c r="H92" s="29"/>
      <c r="I92" s="29"/>
      <c r="J92" s="29"/>
      <c r="K92" s="29"/>
      <c r="L92" s="29"/>
      <c r="M92" s="29"/>
      <c r="N92" s="29"/>
      <c r="O92" s="29"/>
    </row>
    <row r="93" spans="8:15" x14ac:dyDescent="0.25">
      <c r="H93" s="29"/>
      <c r="I93" s="29"/>
      <c r="J93" s="29"/>
      <c r="K93" s="29"/>
      <c r="L93" s="29"/>
      <c r="M93" s="29"/>
      <c r="N93" s="29"/>
      <c r="O93" s="29"/>
    </row>
    <row r="94" spans="8:15" x14ac:dyDescent="0.25">
      <c r="H94" s="29"/>
      <c r="I94" s="29"/>
      <c r="J94" s="29"/>
      <c r="K94" s="29"/>
      <c r="L94" s="29"/>
      <c r="M94" s="29"/>
      <c r="N94" s="29"/>
      <c r="O94" s="29"/>
    </row>
    <row r="95" spans="8:15" x14ac:dyDescent="0.25">
      <c r="H95" s="29"/>
      <c r="I95" s="29"/>
      <c r="J95" s="29"/>
      <c r="K95" s="29"/>
      <c r="L95" s="29"/>
      <c r="M95" s="29"/>
      <c r="N95" s="29"/>
      <c r="O95" s="29"/>
    </row>
    <row r="96" spans="8:15" x14ac:dyDescent="0.25">
      <c r="H96" s="29"/>
      <c r="I96" s="29"/>
      <c r="J96" s="29"/>
      <c r="K96" s="29"/>
      <c r="L96" s="29"/>
      <c r="M96" s="29"/>
      <c r="N96" s="29"/>
      <c r="O96" s="29"/>
    </row>
    <row r="97" spans="8:15" x14ac:dyDescent="0.25">
      <c r="H97" s="29"/>
      <c r="I97" s="29"/>
      <c r="J97" s="29"/>
      <c r="K97" s="29"/>
      <c r="L97" s="29"/>
      <c r="M97" s="29"/>
      <c r="N97" s="29"/>
      <c r="O97" s="29"/>
    </row>
    <row r="98" spans="8:15" x14ac:dyDescent="0.25">
      <c r="H98" s="29"/>
      <c r="I98" s="29"/>
      <c r="J98" s="29"/>
      <c r="K98" s="29"/>
      <c r="L98" s="29"/>
      <c r="M98" s="29"/>
      <c r="N98" s="29"/>
      <c r="O98" s="29"/>
    </row>
    <row r="99" spans="8:15" x14ac:dyDescent="0.25">
      <c r="H99" s="29"/>
      <c r="I99" s="29"/>
      <c r="J99" s="29"/>
      <c r="K99" s="29"/>
      <c r="L99" s="29"/>
      <c r="M99" s="29"/>
      <c r="N99" s="29"/>
      <c r="O99" s="29"/>
    </row>
    <row r="100" spans="8:15" x14ac:dyDescent="0.25">
      <c r="H100" s="29"/>
      <c r="I100" s="29"/>
      <c r="J100" s="29"/>
      <c r="K100" s="29"/>
      <c r="L100" s="29"/>
      <c r="M100" s="29"/>
      <c r="N100" s="29"/>
      <c r="O100" s="29"/>
    </row>
    <row r="101" spans="8:15" x14ac:dyDescent="0.25">
      <c r="H101" s="29"/>
      <c r="I101" s="29"/>
      <c r="J101" s="29"/>
      <c r="K101" s="29"/>
      <c r="L101" s="29"/>
      <c r="M101" s="29"/>
      <c r="N101" s="29"/>
      <c r="O101" s="29"/>
    </row>
    <row r="102" spans="8:15" x14ac:dyDescent="0.25">
      <c r="H102" s="29"/>
      <c r="I102" s="29"/>
      <c r="J102" s="29"/>
      <c r="K102" s="29"/>
      <c r="L102" s="29"/>
      <c r="M102" s="29"/>
      <c r="N102" s="29"/>
      <c r="O102" s="29"/>
    </row>
    <row r="103" spans="8:15" x14ac:dyDescent="0.25">
      <c r="H103" s="29"/>
      <c r="I103" s="29"/>
      <c r="J103" s="29"/>
      <c r="K103" s="29"/>
      <c r="L103" s="29"/>
      <c r="M103" s="29"/>
      <c r="N103" s="29"/>
      <c r="O103" s="29"/>
    </row>
    <row r="104" spans="8:15" x14ac:dyDescent="0.25">
      <c r="H104" s="29"/>
      <c r="I104" s="29"/>
      <c r="J104" s="29"/>
      <c r="K104" s="29"/>
      <c r="L104" s="29"/>
      <c r="M104" s="29"/>
      <c r="N104" s="29"/>
      <c r="O104" s="29"/>
    </row>
    <row r="105" spans="8:15" x14ac:dyDescent="0.25">
      <c r="H105" s="29"/>
      <c r="I105" s="29"/>
      <c r="J105" s="29"/>
      <c r="K105" s="29"/>
      <c r="L105" s="29"/>
      <c r="M105" s="29"/>
      <c r="N105" s="29"/>
      <c r="O105" s="29"/>
    </row>
    <row r="106" spans="8:15" x14ac:dyDescent="0.25">
      <c r="H106" s="29"/>
      <c r="I106" s="29"/>
      <c r="J106" s="29"/>
      <c r="K106" s="29"/>
      <c r="L106" s="29"/>
      <c r="M106" s="29"/>
      <c r="N106" s="29"/>
      <c r="O106" s="29"/>
    </row>
    <row r="107" spans="8:15" x14ac:dyDescent="0.25">
      <c r="H107" s="29"/>
      <c r="I107" s="29"/>
      <c r="J107" s="29"/>
      <c r="K107" s="29"/>
      <c r="L107" s="29"/>
      <c r="M107" s="29"/>
      <c r="N107" s="29"/>
      <c r="O107" s="29"/>
    </row>
    <row r="108" spans="8:15" x14ac:dyDescent="0.25">
      <c r="H108" s="29"/>
      <c r="I108" s="29"/>
      <c r="J108" s="29"/>
      <c r="K108" s="29"/>
      <c r="L108" s="29"/>
      <c r="M108" s="29"/>
      <c r="N108" s="29"/>
      <c r="O108" s="29"/>
    </row>
    <row r="109" spans="8:15" x14ac:dyDescent="0.25">
      <c r="H109" s="29"/>
      <c r="I109" s="29"/>
      <c r="J109" s="29"/>
      <c r="K109" s="29"/>
      <c r="L109" s="29"/>
      <c r="M109" s="29"/>
      <c r="N109" s="29"/>
      <c r="O109" s="29"/>
    </row>
    <row r="110" spans="8:15" x14ac:dyDescent="0.25">
      <c r="H110" s="29"/>
      <c r="I110" s="29"/>
      <c r="J110" s="29"/>
      <c r="K110" s="29"/>
      <c r="L110" s="29"/>
      <c r="M110" s="29"/>
      <c r="N110" s="29"/>
      <c r="O110" s="29"/>
    </row>
    <row r="111" spans="8:15" x14ac:dyDescent="0.25">
      <c r="H111" s="29"/>
      <c r="I111" s="29"/>
      <c r="J111" s="29"/>
      <c r="K111" s="29"/>
      <c r="L111" s="29"/>
      <c r="M111" s="29"/>
      <c r="N111" s="29"/>
      <c r="O111" s="29"/>
    </row>
    <row r="112" spans="8:15" x14ac:dyDescent="0.25">
      <c r="H112" s="29"/>
      <c r="I112" s="29"/>
      <c r="J112" s="29"/>
      <c r="K112" s="29"/>
      <c r="L112" s="29"/>
      <c r="M112" s="29"/>
      <c r="N112" s="29"/>
      <c r="O112" s="29"/>
    </row>
    <row r="113" spans="8:15" x14ac:dyDescent="0.25">
      <c r="H113" s="29"/>
      <c r="I113" s="29"/>
      <c r="J113" s="29"/>
      <c r="K113" s="29"/>
      <c r="L113" s="29"/>
      <c r="M113" s="29"/>
      <c r="N113" s="29"/>
      <c r="O113" s="29"/>
    </row>
    <row r="114" spans="8:15" x14ac:dyDescent="0.25">
      <c r="H114" s="29"/>
      <c r="I114" s="29"/>
      <c r="J114" s="29"/>
      <c r="K114" s="29"/>
      <c r="L114" s="29"/>
      <c r="M114" s="29"/>
      <c r="N114" s="29"/>
      <c r="O114" s="29"/>
    </row>
    <row r="115" spans="8:15" x14ac:dyDescent="0.25">
      <c r="H115" s="29"/>
      <c r="I115" s="29"/>
      <c r="J115" s="29"/>
      <c r="K115" s="29"/>
      <c r="L115" s="29"/>
      <c r="M115" s="29"/>
      <c r="N115" s="29"/>
      <c r="O115" s="29"/>
    </row>
    <row r="116" spans="8:15" x14ac:dyDescent="0.25">
      <c r="H116" s="29"/>
      <c r="I116" s="29"/>
      <c r="J116" s="29"/>
      <c r="K116" s="29"/>
      <c r="L116" s="29"/>
      <c r="M116" s="29"/>
      <c r="N116" s="29"/>
      <c r="O116" s="29"/>
    </row>
    <row r="117" spans="8:15" x14ac:dyDescent="0.25">
      <c r="H117" s="29"/>
      <c r="I117" s="29"/>
      <c r="J117" s="29"/>
      <c r="K117" s="29"/>
      <c r="L117" s="29"/>
      <c r="M117" s="29"/>
      <c r="N117" s="29"/>
      <c r="O117" s="29"/>
    </row>
    <row r="118" spans="8:15" x14ac:dyDescent="0.25">
      <c r="H118" s="29"/>
      <c r="I118" s="29"/>
      <c r="J118" s="29"/>
      <c r="K118" s="29"/>
      <c r="L118" s="29"/>
      <c r="M118" s="29"/>
      <c r="N118" s="29"/>
      <c r="O118" s="29"/>
    </row>
    <row r="119" spans="8:15" x14ac:dyDescent="0.25">
      <c r="H119" s="29"/>
      <c r="I119" s="29"/>
      <c r="J119" s="29"/>
      <c r="K119" s="29"/>
      <c r="L119" s="29"/>
      <c r="M119" s="29"/>
      <c r="N119" s="29"/>
      <c r="O119" s="29"/>
    </row>
    <row r="120" spans="8:15" x14ac:dyDescent="0.25">
      <c r="H120" s="29"/>
      <c r="I120" s="29"/>
      <c r="J120" s="29"/>
      <c r="K120" s="29"/>
      <c r="L120" s="29"/>
      <c r="M120" s="29"/>
      <c r="N120" s="29"/>
      <c r="O120" s="29"/>
    </row>
  </sheetData>
  <sheetProtection selectLockedCells="1"/>
  <mergeCells count="1">
    <mergeCell ref="C5:D5"/>
  </mergeCells>
  <pageMargins left="0.511811024" right="0.511811024" top="0.78740157499999996" bottom="0.78740157499999996" header="0.31496062000000002" footer="0.31496062000000002"/>
  <pageSetup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Projeção</vt:lpstr>
      <vt:lpstr>Fluxo de Caixa</vt:lpstr>
      <vt:lpstr>Custo do funcionário</vt:lpstr>
    </vt:vector>
  </TitlesOfParts>
  <Company>Cielo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Renan Pantaleao de Souza</dc:creator>
  <cp:lastModifiedBy>Renato Jacomo Neto</cp:lastModifiedBy>
  <dcterms:created xsi:type="dcterms:W3CDTF">2018-04-23T18:03:15Z</dcterms:created>
  <dcterms:modified xsi:type="dcterms:W3CDTF">2018-04-27T13:13:47Z</dcterms:modified>
</cp:coreProperties>
</file>